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ardians/Library/CloudStorage/GoogleDrive-rtalbott@wildearthguardians.org/Shared drives/Wild_Places_Team/ReWilding/LMP Revisions_Forest Plans/NW Forest Plan/2024 NWFP Amendment/DEIS/Comments/Exhibits/"/>
    </mc:Choice>
  </mc:AlternateContent>
  <xr:revisionPtr revIDLastSave="0" documentId="8_{8B501843-25A1-4341-9C62-D3FB4AC17621}" xr6:coauthVersionLast="47" xr6:coauthVersionMax="47" xr10:uidLastSave="{00000000-0000-0000-0000-000000000000}"/>
  <bookViews>
    <workbookView xWindow="0" yWindow="740" windowWidth="29400" windowHeight="18380" xr2:uid="{A6265EA5-A772-4093-B9D1-F92BE8295B1F}"/>
  </bookViews>
  <sheets>
    <sheet name="FY 23 RO 3rd qtr analysis" sheetId="1" r:id="rId1"/>
    <sheet name="Sale Schedul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9" i="2" l="1"/>
  <c r="H18" i="1"/>
  <c r="H24" i="1"/>
  <c r="E161" i="2"/>
  <c r="C158" i="2"/>
  <c r="C157" i="2"/>
  <c r="C156" i="2"/>
  <c r="C155" i="2"/>
  <c r="C154" i="2"/>
  <c r="C153" i="2"/>
  <c r="C152" i="2"/>
  <c r="C151" i="2"/>
  <c r="C24" i="1" l="1"/>
  <c r="D24" i="1"/>
  <c r="E24" i="1"/>
  <c r="F24" i="1"/>
  <c r="G24" i="1"/>
  <c r="E149" i="2"/>
  <c r="E138" i="2" l="1"/>
  <c r="C22" i="1"/>
  <c r="E128" i="2"/>
  <c r="E113" i="2" l="1"/>
  <c r="E167" i="2" l="1"/>
  <c r="E105" i="2"/>
  <c r="H13" i="1" l="1"/>
  <c r="H26" i="1" s="1"/>
  <c r="E97" i="2"/>
  <c r="E44" i="2"/>
  <c r="E84" i="2"/>
  <c r="E67" i="2"/>
  <c r="E55" i="2" l="1"/>
  <c r="E34" i="2" l="1"/>
  <c r="E29" i="2" l="1"/>
  <c r="E21" i="2" l="1"/>
  <c r="E12" i="2" l="1"/>
  <c r="F13" i="1" l="1"/>
  <c r="E13" i="1"/>
  <c r="D13" i="1"/>
  <c r="C21" i="1"/>
  <c r="G21" i="1" s="1"/>
  <c r="G22" i="1"/>
  <c r="C15" i="1"/>
  <c r="G15" i="1" s="1"/>
  <c r="C9" i="1"/>
  <c r="G9" i="1" s="1"/>
  <c r="C17" i="1"/>
  <c r="G17" i="1" s="1"/>
  <c r="C23" i="1"/>
  <c r="G23" i="1" s="1"/>
  <c r="C16" i="1"/>
  <c r="G16" i="1" s="1"/>
  <c r="C7" i="1"/>
  <c r="G7" i="1" s="1"/>
  <c r="C10" i="1"/>
  <c r="G10" i="1" s="1"/>
  <c r="C4" i="1"/>
  <c r="G4" i="1" s="1"/>
  <c r="C8" i="1"/>
  <c r="G8" i="1" s="1"/>
  <c r="C6" i="1"/>
  <c r="G6" i="1" s="1"/>
  <c r="C11" i="1"/>
  <c r="G11" i="1" s="1"/>
  <c r="C20" i="1"/>
  <c r="C5" i="1"/>
  <c r="C12" i="1"/>
  <c r="C13" i="1" l="1"/>
  <c r="G20" i="1"/>
  <c r="G5" i="1"/>
  <c r="G12" i="1"/>
  <c r="G13" i="1" l="1"/>
  <c r="G18" i="1"/>
  <c r="E26" i="1"/>
  <c r="E18" i="1"/>
  <c r="C18" i="1"/>
  <c r="C26" i="1"/>
  <c r="G26" i="1"/>
  <c r="D26" i="1"/>
  <c r="D18" i="1"/>
  <c r="F18" i="1"/>
  <c r="F26" i="1"/>
</calcChain>
</file>

<file path=xl/sharedStrings.xml><?xml version="1.0" encoding="utf-8"?>
<sst xmlns="http://schemas.openxmlformats.org/spreadsheetml/2006/main" count="453" uniqueCount="205">
  <si>
    <t>Forest</t>
  </si>
  <si>
    <t>FY23 Target (base + carryover)</t>
  </si>
  <si>
    <t>Base (3+1)</t>
  </si>
  <si>
    <t>Carryover</t>
  </si>
  <si>
    <t>Additional capability (in addition to column c)</t>
  </si>
  <si>
    <t>FY23 Final Target Assignment (MMBF)</t>
  </si>
  <si>
    <t>0621 COL</t>
  </si>
  <si>
    <t>0617 OKE</t>
  </si>
  <si>
    <t>0602 FWI</t>
  </si>
  <si>
    <t>0612 SIU</t>
  </si>
  <si>
    <t>0610 RRS</t>
  </si>
  <si>
    <t>0615 UMP</t>
  </si>
  <si>
    <t>0607 OCH</t>
  </si>
  <si>
    <t>0605 MBS</t>
  </si>
  <si>
    <t>0606 MTH</t>
  </si>
  <si>
    <t>Totals</t>
  </si>
  <si>
    <t>0604 MAL</t>
  </si>
  <si>
    <t>0614 UMA</t>
  </si>
  <si>
    <t>0601 DES</t>
  </si>
  <si>
    <t>0616 WAW</t>
  </si>
  <si>
    <t>0618 WIL</t>
  </si>
  <si>
    <t>0603 GIP</t>
  </si>
  <si>
    <t>0609 OLY</t>
  </si>
  <si>
    <t xml:space="preserve">R6 Totals </t>
  </si>
  <si>
    <t>Assigned Target to Region from WO = 575 MMBF (2-9-23)</t>
  </si>
  <si>
    <t>FY23 R6 Final Timber Volume Sold Target Assignment to Units (Column G), 2-22-23</t>
  </si>
  <si>
    <t>Sale Name</t>
  </si>
  <si>
    <t>Box GNA</t>
  </si>
  <si>
    <t>Coleman GNA</t>
  </si>
  <si>
    <t>Chiloquin Ridge</t>
  </si>
  <si>
    <t>Kirk</t>
  </si>
  <si>
    <t>CHI WUI</t>
  </si>
  <si>
    <t>Anders</t>
  </si>
  <si>
    <t>Hog</t>
  </si>
  <si>
    <t>Spring Creek Road</t>
  </si>
  <si>
    <t>Solomon IRTC</t>
  </si>
  <si>
    <t>Contract Type</t>
  </si>
  <si>
    <t>IRTC</t>
  </si>
  <si>
    <t>IRSC</t>
  </si>
  <si>
    <t>SPA</t>
  </si>
  <si>
    <t>ODF</t>
  </si>
  <si>
    <t>Volume (MMBF)</t>
  </si>
  <si>
    <t>Status</t>
  </si>
  <si>
    <t>Awarded</t>
  </si>
  <si>
    <t>Comments</t>
  </si>
  <si>
    <t>Gem 2400-6</t>
  </si>
  <si>
    <t>LCFW 2400-6</t>
  </si>
  <si>
    <t>Halo 1</t>
  </si>
  <si>
    <t>Halo 2</t>
  </si>
  <si>
    <t>HOGAN 2400-6</t>
  </si>
  <si>
    <t>2400-6</t>
  </si>
  <si>
    <t>Add Vol.</t>
  </si>
  <si>
    <t>Del TS</t>
  </si>
  <si>
    <t>?</t>
  </si>
  <si>
    <t>June</t>
  </si>
  <si>
    <t>Pending</t>
  </si>
  <si>
    <t>Advertisement to come in June</t>
  </si>
  <si>
    <t>Haller reoffer</t>
  </si>
  <si>
    <t>Upper Green</t>
  </si>
  <si>
    <t>Pilchuck GNA</t>
  </si>
  <si>
    <t>Rockwood 2 GNA (NEPA:Hanson)</t>
  </si>
  <si>
    <t>Humpback (NEPA:Hanson)</t>
  </si>
  <si>
    <t>Bolt Creek ROW Salvage</t>
  </si>
  <si>
    <t>Stewardship</t>
  </si>
  <si>
    <t>GNA</t>
  </si>
  <si>
    <t>4th</t>
  </si>
  <si>
    <t>2400-4</t>
  </si>
  <si>
    <t>Hobbit GNA</t>
  </si>
  <si>
    <t>Griz</t>
  </si>
  <si>
    <t>Captin Hook Re-offer</t>
  </si>
  <si>
    <t>3rd</t>
  </si>
  <si>
    <t>North Mosquito TS (Whit)</t>
  </si>
  <si>
    <t>Pioneer Timber Sale (Lag)</t>
  </si>
  <si>
    <t>Bull Run TS (Whit) SBA</t>
  </si>
  <si>
    <t>5 Points Fuels Reduction (Lag)</t>
  </si>
  <si>
    <t>Double Creek Salvage TS</t>
  </si>
  <si>
    <t>Broady DxP TS (Wmo)</t>
  </si>
  <si>
    <t>Sturgill Decks 1</t>
  </si>
  <si>
    <t>Sturgill Decks 2</t>
  </si>
  <si>
    <t>Add. Vol.</t>
  </si>
  <si>
    <t>SBA 2400-6</t>
  </si>
  <si>
    <t>Twisp "Woodpecker DxP" (MVRD)</t>
  </si>
  <si>
    <t>Twisp "Lookout STWD DxP" (MVRD)</t>
  </si>
  <si>
    <t>Upper Wenatchee "Meadow DxP" (WRRD)</t>
  </si>
  <si>
    <t>Little Naches Upland (Naches)</t>
  </si>
  <si>
    <t>Taneum (Cle Elum)</t>
  </si>
  <si>
    <t>Taneum Sale 2 (Cle Elum)</t>
  </si>
  <si>
    <t>"Yellowbelly Firewood Decks TP" (Cle Elum)</t>
  </si>
  <si>
    <t>"Nugget" (Cle Elum)</t>
  </si>
  <si>
    <t>Cougar Danger Tree - Com. Firewood (ENT)</t>
  </si>
  <si>
    <t>Added Volume</t>
  </si>
  <si>
    <t>Litigation</t>
  </si>
  <si>
    <t xml:space="preserve">Need </t>
  </si>
  <si>
    <t>Swamp Deck TP</t>
  </si>
  <si>
    <t>Ridge Deck TP</t>
  </si>
  <si>
    <t>Millie Deck TP</t>
  </si>
  <si>
    <t>Crystal Decks TP SBA</t>
  </si>
  <si>
    <t>Valley Thin</t>
  </si>
  <si>
    <t>LFC SBA</t>
  </si>
  <si>
    <t>Heeler Decks TP SBA</t>
  </si>
  <si>
    <t>Holiday IRSC</t>
  </si>
  <si>
    <t>BB</t>
  </si>
  <si>
    <t>Nene</t>
  </si>
  <si>
    <t>PGE Decks</t>
  </si>
  <si>
    <t>BCLH IRSC</t>
  </si>
  <si>
    <t>PRI IRSC</t>
  </si>
  <si>
    <t>GNA Log</t>
  </si>
  <si>
    <t>Bits GNA</t>
  </si>
  <si>
    <t>Griff DxP</t>
  </si>
  <si>
    <t>Divide DxP</t>
  </si>
  <si>
    <t>Deso DxP</t>
  </si>
  <si>
    <t>Later DxP IRTC</t>
  </si>
  <si>
    <t>Pawn Dxp IRTC</t>
  </si>
  <si>
    <t>Legion DxP</t>
  </si>
  <si>
    <t>Shank DxP</t>
  </si>
  <si>
    <t>Fuelwood</t>
  </si>
  <si>
    <t>1st</t>
  </si>
  <si>
    <t>Silver GNA</t>
  </si>
  <si>
    <t>Sanpoil</t>
  </si>
  <si>
    <t>Ferry Lake CG</t>
  </si>
  <si>
    <t>Iron</t>
  </si>
  <si>
    <t>Spike</t>
  </si>
  <si>
    <t>Kings Lake</t>
  </si>
  <si>
    <t>Hart</t>
  </si>
  <si>
    <t>McMann</t>
  </si>
  <si>
    <t>Drummond</t>
  </si>
  <si>
    <t>Mill Creek GNA</t>
  </si>
  <si>
    <t>Add. Vol</t>
  </si>
  <si>
    <t>IRTC?</t>
  </si>
  <si>
    <t>2400-6?</t>
  </si>
  <si>
    <t>Fish DxP Timber Sale</t>
  </si>
  <si>
    <t>Sage DxP Timber Sale</t>
  </si>
  <si>
    <t>Big DxP IRSC Stew NPL</t>
  </si>
  <si>
    <t>FY 2023 Add Vol</t>
  </si>
  <si>
    <t>2400-6T</t>
  </si>
  <si>
    <t>Active Contracts</t>
  </si>
  <si>
    <t>2nd?</t>
  </si>
  <si>
    <t>Tin Cup Timber Sale</t>
  </si>
  <si>
    <t>Starry Salvage</t>
  </si>
  <si>
    <t>2400-4T</t>
  </si>
  <si>
    <t>Devils Ridge Deck</t>
  </si>
  <si>
    <t>Pipeline Settlement</t>
  </si>
  <si>
    <t>Car GNA Timber Sale</t>
  </si>
  <si>
    <t>Balboa TS</t>
  </si>
  <si>
    <t>Dog River Deck</t>
  </si>
  <si>
    <t>Tripod Deck</t>
  </si>
  <si>
    <t>Shan Apple SPA (MOD)</t>
  </si>
  <si>
    <t>Oak Flat DxP</t>
  </si>
  <si>
    <t>Ragsdale  (CHFT) (SBA)</t>
  </si>
  <si>
    <t>Watertower SPA</t>
  </si>
  <si>
    <t>Flowline (PacifiCorp Direct Settlement Sale)</t>
  </si>
  <si>
    <t xml:space="preserve">Atlas TS (Stella) </t>
  </si>
  <si>
    <t>Prestige Topwood (Stella)</t>
  </si>
  <si>
    <t>DAC Topwood (Stella)</t>
  </si>
  <si>
    <t>Slater Re-open</t>
  </si>
  <si>
    <t>Farewell Bend (Stella)</t>
  </si>
  <si>
    <t>Union Creek 23</t>
  </si>
  <si>
    <t>2600-6</t>
  </si>
  <si>
    <t>May not go this FY.  Very low vol</t>
  </si>
  <si>
    <t>N/A</t>
  </si>
  <si>
    <t>TBD</t>
  </si>
  <si>
    <t>1007 Rd Small Sale</t>
  </si>
  <si>
    <t>Lick Salvage</t>
  </si>
  <si>
    <t>Sunflower</t>
  </si>
  <si>
    <t>Buck Mountain TS</t>
  </si>
  <si>
    <t>Elbow ODF GNA</t>
  </si>
  <si>
    <t>Crossbow TS</t>
  </si>
  <si>
    <t>Firewood</t>
  </si>
  <si>
    <t xml:space="preserve"> </t>
  </si>
  <si>
    <t>Bogus</t>
  </si>
  <si>
    <t>Mace Mountain</t>
  </si>
  <si>
    <t>Umpqua Roadside IRSC</t>
  </si>
  <si>
    <t>L.C. Snow Reoffer Stewardship</t>
  </si>
  <si>
    <t>Wolf SBA</t>
  </si>
  <si>
    <t>Calf</t>
  </si>
  <si>
    <t>Permits</t>
  </si>
  <si>
    <t>Add-on Vol /   Small Sales</t>
  </si>
  <si>
    <t>Postponed</t>
  </si>
  <si>
    <t>Add on Volume</t>
  </si>
  <si>
    <t>Misc Sales</t>
  </si>
  <si>
    <t>On hold due to NEPA</t>
  </si>
  <si>
    <t>Forest estimates from 3+1 meetings</t>
  </si>
  <si>
    <t>Comments from 3+1 meeting notes</t>
  </si>
  <si>
    <t xml:space="preserve">Forest plans to attain 77.8 but may need to adjust in order to meet FY 24 targets.  Snow limiting access.  </t>
  </si>
  <si>
    <t>Snow limiting access.  Need better communication about timber targets from Forest leadership.  Not much contigency plan.</t>
  </si>
  <si>
    <t xml:space="preserve">Shortage due to NEPA not getting signed.  NEPA is pinch point.  Possible plus up in FY24 </t>
  </si>
  <si>
    <t>Halo IRSC is (32 mmbf) is at risk due to contracting.  Snow limiting access.  LCFW project has complications (syline logging systems expensive, but tethered included).  Low staffing.  Not much contingency.</t>
  </si>
  <si>
    <t xml:space="preserve">Need assistance with apprasial.  NMFS delays with Humpback TS.  Need crushed rock for roads. </t>
  </si>
  <si>
    <t>Plus up from 18.  Setting up for 1st qtr sale in FY 24.</t>
  </si>
  <si>
    <t>Complaints about scraficing auatics work for additional 5 mmbf</t>
  </si>
  <si>
    <t>Snow limiting access.  Moved sale up from FY 24 to make target.  NEPA is pinch point moving forward.  Understaffed by 11 people.  Proactive with sale prep, CE, and ODF.</t>
  </si>
  <si>
    <t>Comfortable with 47.5 and possible plus up to potentially 61.  Snow is limiting access.  Twisp EA being litigated.  Upper Wenatchee has delays with USFWS.</t>
  </si>
  <si>
    <t xml:space="preserve">Comfortable with 40 and possible plus up (pending).  Snow limiting access.  IRSC are somewhat risky.  Lots of potential litigation. </t>
  </si>
  <si>
    <t>Denied alt. crusing method.  Balboa TS has lots of pine and if not sold would put them less 50% target.</t>
  </si>
  <si>
    <t>Possible plus up to 121.  Iron TS (12 mmbf) is biggest risk.  Potential for litigation.  Low staffing issues.  FS is retiring in June.</t>
  </si>
  <si>
    <t>May come up short due extreme staffing shortages and reinitiation of consultation.  Tapping into biomass market.</t>
  </si>
  <si>
    <t xml:space="preserve">Shortage due to NEPA not getting signed (Yellowjacket EA).  Working with WDNR.  Trying to reduce roads package costs. </t>
  </si>
  <si>
    <t>Carryover sold but coming up short.  Staffing shortage.  Ellis EIS in limbo.  Snow limiting access.  Services are restricting tethered logging proposals.</t>
  </si>
  <si>
    <t>Short but sale scheudle shows shelf stock, but only in prep phase.  Need engineering capacity.  Litigation delaying NEPA.  May have contingency for one additional sale.  May not make target.</t>
  </si>
  <si>
    <t>Tentatively on target for meeting 575 MMBF assigned to R6</t>
  </si>
  <si>
    <r>
      <t>Peak Timber Sale</t>
    </r>
    <r>
      <rPr>
        <b/>
        <sz val="11"/>
        <color theme="1"/>
        <rFont val="Calibri"/>
        <family val="2"/>
        <scheme val="minor"/>
      </rPr>
      <t xml:space="preserve"> (Awarded)</t>
    </r>
  </si>
  <si>
    <r>
      <t>CC Decks Timber Sale</t>
    </r>
    <r>
      <rPr>
        <b/>
        <sz val="11"/>
        <color theme="1"/>
        <rFont val="Calibri"/>
        <family val="2"/>
        <scheme val="minor"/>
      </rPr>
      <t xml:space="preserve"> (advertising)</t>
    </r>
  </si>
  <si>
    <r>
      <t>SJ Decks Timber Sale</t>
    </r>
    <r>
      <rPr>
        <b/>
        <sz val="11"/>
        <color theme="1"/>
        <rFont val="Calibri"/>
        <family val="2"/>
        <scheme val="minor"/>
      </rPr>
      <t xml:space="preserve"> (awarded)</t>
    </r>
  </si>
  <si>
    <r>
      <t xml:space="preserve">Slim Prospect GNA (Stella)   </t>
    </r>
    <r>
      <rPr>
        <b/>
        <sz val="11"/>
        <rFont val="Calibri"/>
        <family val="2"/>
        <scheme val="minor"/>
      </rPr>
      <t>GNA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</si>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</sst>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 tint="4.9989318521683403E-2"/>
      <name val="Calibri"/>
      <family val="1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>
      <alignment horizontal="left" vertical="center" wrapText="1" indent="1"/>
    </xf>
  </cellStyleXfs>
  <cellXfs count="120">
    <xf numFmtId="0" fontId="0" fillId="0" borderId="0" xfId="0"/>
    <xf numFmtId="1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" fontId="1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7" borderId="4" xfId="0" applyNumberForma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3" fillId="4" borderId="13" xfId="0" applyFont="1" applyFill="1" applyBorder="1"/>
    <xf numFmtId="1" fontId="1" fillId="0" borderId="14" xfId="0" applyNumberFormat="1" applyFon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7" borderId="14" xfId="0" applyNumberForma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wrapText="1"/>
    </xf>
    <xf numFmtId="0" fontId="3" fillId="4" borderId="5" xfId="0" applyFont="1" applyFill="1" applyBorder="1"/>
    <xf numFmtId="0" fontId="0" fillId="0" borderId="16" xfId="0" applyBorder="1" applyAlignment="1">
      <alignment wrapText="1"/>
    </xf>
    <xf numFmtId="0" fontId="3" fillId="0" borderId="17" xfId="0" applyFont="1" applyBorder="1"/>
    <xf numFmtId="1" fontId="1" fillId="0" borderId="7" xfId="0" applyNumberFormat="1" applyFont="1" applyBorder="1" applyAlignment="1">
      <alignment horizontal="center" vertical="center"/>
    </xf>
    <xf numFmtId="0" fontId="0" fillId="0" borderId="18" xfId="0" applyBorder="1" applyAlignment="1">
      <alignment wrapText="1"/>
    </xf>
    <xf numFmtId="0" fontId="3" fillId="2" borderId="13" xfId="0" applyFont="1" applyFill="1" applyBorder="1"/>
    <xf numFmtId="1" fontId="0" fillId="3" borderId="14" xfId="0" applyNumberFormat="1" applyFill="1" applyBorder="1" applyAlignment="1">
      <alignment horizontal="center" vertical="center"/>
    </xf>
    <xf numFmtId="0" fontId="3" fillId="2" borderId="5" xfId="0" applyFont="1" applyFill="1" applyBorder="1"/>
    <xf numFmtId="0" fontId="3" fillId="8" borderId="13" xfId="0" applyFont="1" applyFill="1" applyBorder="1"/>
    <xf numFmtId="1" fontId="0" fillId="5" borderId="14" xfId="0" applyNumberFormat="1" applyFill="1" applyBorder="1" applyAlignment="1">
      <alignment horizontal="center" vertical="center"/>
    </xf>
    <xf numFmtId="0" fontId="3" fillId="8" borderId="5" xfId="0" applyFont="1" applyFill="1" applyBorder="1"/>
    <xf numFmtId="0" fontId="0" fillId="0" borderId="18" xfId="0" applyBorder="1"/>
    <xf numFmtId="0" fontId="2" fillId="9" borderId="10" xfId="0" applyFont="1" applyFill="1" applyBorder="1" applyAlignment="1">
      <alignment vertical="center"/>
    </xf>
    <xf numFmtId="1" fontId="2" fillId="9" borderId="11" xfId="0" applyNumberFormat="1" applyFont="1" applyFill="1" applyBorder="1" applyAlignment="1">
      <alignment horizontal="center" vertical="center"/>
    </xf>
    <xf numFmtId="0" fontId="0" fillId="10" borderId="12" xfId="0" applyFill="1" applyBorder="1"/>
    <xf numFmtId="1" fontId="2" fillId="1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9" fillId="0" borderId="0" xfId="1" applyNumberFormat="1" applyFont="1" applyFill="1" applyAlignment="1">
      <alignment horizontal="center"/>
    </xf>
    <xf numFmtId="164" fontId="9" fillId="0" borderId="0" xfId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9" xfId="0" applyBorder="1"/>
    <xf numFmtId="0" fontId="0" fillId="0" borderId="4" xfId="0" applyBorder="1" applyAlignment="1" applyProtection="1">
      <alignment horizontal="left"/>
      <protection locked="0"/>
    </xf>
    <xf numFmtId="0" fontId="5" fillId="0" borderId="4" xfId="0" applyFont="1" applyBorder="1" applyProtection="1">
      <protection locked="0"/>
    </xf>
    <xf numFmtId="164" fontId="9" fillId="0" borderId="4" xfId="1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4" xfId="0" applyBorder="1" applyProtection="1">
      <protection locked="0"/>
    </xf>
    <xf numFmtId="164" fontId="9" fillId="0" borderId="4" xfId="1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3" fontId="0" fillId="0" borderId="4" xfId="0" applyNumberFormat="1" applyBorder="1"/>
    <xf numFmtId="0" fontId="9" fillId="0" borderId="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/>
    <xf numFmtId="164" fontId="9" fillId="0" borderId="14" xfId="1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7" xfId="0" applyBorder="1"/>
    <xf numFmtId="164" fontId="3" fillId="0" borderId="7" xfId="1" applyNumberFormat="1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  <xf numFmtId="0" fontId="0" fillId="0" borderId="6" xfId="0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4" fontId="11" fillId="0" borderId="11" xfId="1" applyNumberFormat="1" applyFont="1" applyFill="1" applyBorder="1" applyAlignment="1">
      <alignment horizontal="center"/>
    </xf>
    <xf numFmtId="0" fontId="0" fillId="0" borderId="14" xfId="0" applyBorder="1" applyAlignment="1" applyProtection="1">
      <alignment horizontal="left"/>
      <protection locked="0"/>
    </xf>
    <xf numFmtId="0" fontId="5" fillId="0" borderId="14" xfId="0" applyFont="1" applyBorder="1" applyProtection="1">
      <protection locked="0"/>
    </xf>
    <xf numFmtId="164" fontId="9" fillId="0" borderId="14" xfId="1" applyNumberFormat="1" applyFont="1" applyFill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left" vertical="center" wrapText="1"/>
    </xf>
    <xf numFmtId="164" fontId="9" fillId="0" borderId="14" xfId="1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left"/>
    </xf>
    <xf numFmtId="164" fontId="9" fillId="0" borderId="0" xfId="1" applyNumberFormat="1" applyFont="1" applyBorder="1" applyAlignment="1">
      <alignment horizontal="center"/>
    </xf>
    <xf numFmtId="0" fontId="0" fillId="10" borderId="1" xfId="0" applyFill="1" applyBorder="1"/>
    <xf numFmtId="0" fontId="1" fillId="10" borderId="2" xfId="0" applyFont="1" applyFill="1" applyBorder="1" applyAlignment="1">
      <alignment horizontal="left"/>
    </xf>
    <xf numFmtId="0" fontId="0" fillId="10" borderId="2" xfId="0" applyFill="1" applyBorder="1"/>
    <xf numFmtId="164" fontId="3" fillId="10" borderId="2" xfId="1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20" xfId="0" applyBorder="1" applyAlignment="1">
      <alignment wrapText="1"/>
    </xf>
    <xf numFmtId="0" fontId="0" fillId="10" borderId="3" xfId="0" applyFill="1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8" borderId="28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1C7A7967-13EA-47EA-B3A4-A17C49943C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ebburke/Desktop/R6%20Timber%20PM%20detail/Volume/GP/Timber_project_status_update031023.xlsx" TargetMode="External"/><Relationship Id="rId1" Type="http://schemas.openxmlformats.org/officeDocument/2006/relationships/externalLinkPath" Target="file:///C:/Users/ebburke/Desktop/R6%20Timber%20PM%20detail/Volume/GP/Timber_project_status_update031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ussion Topics"/>
      <sheetName val="Planning_NEPA"/>
      <sheetName val="YJ"/>
      <sheetName val="SK"/>
      <sheetName val="UW"/>
      <sheetName val="LW"/>
      <sheetName val="FY 2023 Sales"/>
      <sheetName val="Falls Stew"/>
      <sheetName val="Ames ST"/>
      <sheetName val="Corn Stew"/>
      <sheetName val="Pop GNA"/>
      <sheetName val="10Mile-Stew"/>
      <sheetName val="Kidd-Stew"/>
      <sheetName val="Laser-TS"/>
      <sheetName val="Horse TS"/>
      <sheetName val="Template (3)"/>
    </sheetNames>
    <definedNames>
      <definedName name="Title" refersTo="='10Mile-Stew'!$B$1" sheetId="11"/>
      <definedName name="Title" refersTo="='Ames ST'!$B$1" sheetId="8"/>
      <definedName name="Title" refersTo="='Corn Stew'!$B$1" sheetId="9"/>
      <definedName name="Title" refersTo="='Falls Stew'!$B$1" sheetId="7"/>
      <definedName name="Title" refersTo="='Horse TS'!$B$1" sheetId="14"/>
      <definedName name="Title" refersTo="='Kidd-Stew'!$B$1" sheetId="12"/>
      <definedName name="Title" refersTo="='Laser-TS'!$B$1" sheetId="13"/>
      <definedName name="Title" refersTo="='Pop GNA'!$B$1" sheetId="1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B1" t="str">
            <v xml:space="preserve"> Falls Stew(FY2022) NEPA: Middle Wind</v>
          </cell>
        </row>
      </sheetData>
      <sheetData sheetId="8">
        <row r="1">
          <cell r="B1" t="str">
            <v>Ames Stew (FY2022) NEPA: Kraus</v>
          </cell>
        </row>
      </sheetData>
      <sheetData sheetId="9">
        <row r="1">
          <cell r="B1" t="str">
            <v>Corn- Stew</v>
          </cell>
        </row>
      </sheetData>
      <sheetData sheetId="10">
        <row r="1">
          <cell r="B1" t="str">
            <v>Pop  GNA (Middle Wind)</v>
          </cell>
        </row>
      </sheetData>
      <sheetData sheetId="11">
        <row r="1">
          <cell r="B1" t="str">
            <v>10 mile - Stew (Middle Wind)</v>
          </cell>
        </row>
      </sheetData>
      <sheetData sheetId="12">
        <row r="1">
          <cell r="B1" t="str">
            <v>Kidd #1-TS/Stew -Yellowjacket</v>
          </cell>
        </row>
      </sheetData>
      <sheetData sheetId="13">
        <row r="1">
          <cell r="B1" t="str">
            <v>Laser TS -(Yellow Jacket) Pipeline</v>
          </cell>
        </row>
      </sheetData>
      <sheetData sheetId="14">
        <row r="1">
          <cell r="B1" t="str">
            <v>Horse TS (Pipeline, Nisqually NEPA) -FY23??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1EC8-B228-44F8-85B2-571CD18BDB2E}">
  <dimension ref="B1:I28"/>
  <sheetViews>
    <sheetView tabSelected="1" zoomScale="115" zoomScaleNormal="115" workbookViewId="0">
      <selection activeCell="I28" sqref="I28"/>
    </sheetView>
  </sheetViews>
  <sheetFormatPr baseColWidth="10" defaultColWidth="8.83203125" defaultRowHeight="15" x14ac:dyDescent="0.2"/>
  <cols>
    <col min="2" max="2" width="12.33203125" bestFit="1" customWidth="1"/>
    <col min="3" max="3" width="13.5" customWidth="1"/>
    <col min="4" max="4" width="10" bestFit="1" customWidth="1"/>
    <col min="5" max="5" width="9.5" bestFit="1" customWidth="1"/>
    <col min="6" max="6" width="16.6640625" customWidth="1"/>
    <col min="7" max="7" width="43.1640625" customWidth="1"/>
    <col min="8" max="8" width="15" customWidth="1"/>
    <col min="9" max="9" width="55.6640625" customWidth="1"/>
  </cols>
  <sheetData>
    <row r="1" spans="2:9" ht="16" thickBot="1" x14ac:dyDescent="0.25"/>
    <row r="2" spans="2:9" ht="20" thickBot="1" x14ac:dyDescent="0.25">
      <c r="B2" s="89" t="s">
        <v>25</v>
      </c>
      <c r="C2" s="90"/>
      <c r="D2" s="90"/>
      <c r="E2" s="90"/>
      <c r="F2" s="90"/>
      <c r="G2" s="90"/>
      <c r="H2" s="90"/>
      <c r="I2" s="91"/>
    </row>
    <row r="3" spans="2:9" ht="65" thickBot="1" x14ac:dyDescent="0.25">
      <c r="B3" s="10" t="s">
        <v>0</v>
      </c>
      <c r="C3" s="11" t="s">
        <v>1</v>
      </c>
      <c r="D3" s="12" t="s">
        <v>2</v>
      </c>
      <c r="E3" s="12" t="s">
        <v>3</v>
      </c>
      <c r="F3" s="13" t="s">
        <v>4</v>
      </c>
      <c r="G3" s="14" t="s">
        <v>5</v>
      </c>
      <c r="H3" s="11" t="s">
        <v>181</v>
      </c>
      <c r="I3" s="15" t="s">
        <v>182</v>
      </c>
    </row>
    <row r="4" spans="2:9" ht="32" x14ac:dyDescent="0.2">
      <c r="B4" s="16" t="s">
        <v>8</v>
      </c>
      <c r="C4" s="17">
        <f t="shared" ref="C4:C11" si="0">SUM(D4:E4)</f>
        <v>67</v>
      </c>
      <c r="D4" s="18">
        <v>67</v>
      </c>
      <c r="E4" s="18">
        <v>0</v>
      </c>
      <c r="F4" s="19">
        <v>5</v>
      </c>
      <c r="G4" s="20">
        <f t="shared" ref="G4:G6" si="1">C4+F4</f>
        <v>72</v>
      </c>
      <c r="H4" s="21">
        <v>77.8</v>
      </c>
      <c r="I4" s="22" t="s">
        <v>183</v>
      </c>
    </row>
    <row r="5" spans="2:9" ht="64" x14ac:dyDescent="0.2">
      <c r="B5" s="23" t="s">
        <v>16</v>
      </c>
      <c r="C5" s="3">
        <f>SUM(D5:E5)</f>
        <v>60.6</v>
      </c>
      <c r="D5" s="4">
        <v>45</v>
      </c>
      <c r="E5" s="4">
        <v>15.6</v>
      </c>
      <c r="F5" s="8">
        <v>0</v>
      </c>
      <c r="G5" s="9">
        <f>C5+F5</f>
        <v>60.6</v>
      </c>
      <c r="H5" s="7">
        <v>61.8</v>
      </c>
      <c r="I5" s="24" t="s">
        <v>186</v>
      </c>
    </row>
    <row r="6" spans="2:9" ht="32" x14ac:dyDescent="0.2">
      <c r="B6" s="23" t="s">
        <v>13</v>
      </c>
      <c r="C6" s="3">
        <f t="shared" si="0"/>
        <v>10.9</v>
      </c>
      <c r="D6" s="4">
        <v>8</v>
      </c>
      <c r="E6" s="4">
        <v>2.9</v>
      </c>
      <c r="F6" s="8">
        <v>0</v>
      </c>
      <c r="G6" s="9">
        <f t="shared" si="1"/>
        <v>10.9</v>
      </c>
      <c r="H6" s="7">
        <v>10.5</v>
      </c>
      <c r="I6" s="24" t="s">
        <v>187</v>
      </c>
    </row>
    <row r="7" spans="2:9" ht="16" x14ac:dyDescent="0.2">
      <c r="B7" s="23" t="s">
        <v>22</v>
      </c>
      <c r="C7" s="3">
        <f>SUM(D7:E7)</f>
        <v>17.560000000000002</v>
      </c>
      <c r="D7" s="4">
        <v>9.56</v>
      </c>
      <c r="E7" s="4">
        <v>8</v>
      </c>
      <c r="F7" s="8">
        <v>0</v>
      </c>
      <c r="G7" s="9">
        <f t="shared" ref="G7:G12" si="2">C7+F7</f>
        <v>17.560000000000002</v>
      </c>
      <c r="H7" s="7">
        <v>23.7</v>
      </c>
      <c r="I7" s="24" t="s">
        <v>188</v>
      </c>
    </row>
    <row r="8" spans="2:9" ht="16" x14ac:dyDescent="0.2">
      <c r="B8" s="23" t="s">
        <v>9</v>
      </c>
      <c r="C8" s="3">
        <f>SUM(D8:E8)</f>
        <v>40</v>
      </c>
      <c r="D8" s="4">
        <v>40</v>
      </c>
      <c r="E8" s="4">
        <v>0</v>
      </c>
      <c r="F8" s="5">
        <v>5</v>
      </c>
      <c r="G8" s="9">
        <f t="shared" si="2"/>
        <v>45</v>
      </c>
      <c r="H8" s="7">
        <v>45</v>
      </c>
      <c r="I8" s="24" t="s">
        <v>189</v>
      </c>
    </row>
    <row r="9" spans="2:9" ht="48" x14ac:dyDescent="0.2">
      <c r="B9" s="23" t="s">
        <v>19</v>
      </c>
      <c r="C9" s="3">
        <f>SUM(D9:E9)</f>
        <v>20</v>
      </c>
      <c r="D9" s="4">
        <v>20</v>
      </c>
      <c r="E9" s="4">
        <v>0</v>
      </c>
      <c r="F9" s="5">
        <v>3</v>
      </c>
      <c r="G9" s="9">
        <f t="shared" si="2"/>
        <v>23</v>
      </c>
      <c r="H9" s="7">
        <v>23</v>
      </c>
      <c r="I9" s="24" t="s">
        <v>190</v>
      </c>
    </row>
    <row r="10" spans="2:9" ht="48" x14ac:dyDescent="0.2">
      <c r="B10" s="23" t="s">
        <v>7</v>
      </c>
      <c r="C10" s="3">
        <f>SUM(D10:E10)</f>
        <v>14</v>
      </c>
      <c r="D10" s="4">
        <v>14</v>
      </c>
      <c r="E10" s="4">
        <v>0</v>
      </c>
      <c r="F10" s="5">
        <v>25</v>
      </c>
      <c r="G10" s="6">
        <f t="shared" si="2"/>
        <v>39</v>
      </c>
      <c r="H10" s="7">
        <v>47.5</v>
      </c>
      <c r="I10" s="24" t="s">
        <v>191</v>
      </c>
    </row>
    <row r="11" spans="2:9" ht="32" x14ac:dyDescent="0.2">
      <c r="B11" s="23" t="s">
        <v>20</v>
      </c>
      <c r="C11" s="3">
        <f t="shared" si="0"/>
        <v>35</v>
      </c>
      <c r="D11" s="4">
        <v>35</v>
      </c>
      <c r="E11" s="4">
        <v>0</v>
      </c>
      <c r="F11" s="5">
        <v>5</v>
      </c>
      <c r="G11" s="9">
        <f t="shared" si="2"/>
        <v>40</v>
      </c>
      <c r="H11" s="7">
        <v>40</v>
      </c>
      <c r="I11" s="24" t="s">
        <v>192</v>
      </c>
    </row>
    <row r="12" spans="2:9" ht="32" x14ac:dyDescent="0.2">
      <c r="B12" s="23" t="s">
        <v>6</v>
      </c>
      <c r="C12" s="3">
        <f>SUM(D12:E12)</f>
        <v>105</v>
      </c>
      <c r="D12" s="4">
        <v>105</v>
      </c>
      <c r="E12" s="4">
        <v>0</v>
      </c>
      <c r="F12" s="8">
        <v>0</v>
      </c>
      <c r="G12" s="6">
        <f t="shared" si="2"/>
        <v>105</v>
      </c>
      <c r="H12" s="7">
        <v>105</v>
      </c>
      <c r="I12" s="24" t="s">
        <v>194</v>
      </c>
    </row>
    <row r="13" spans="2:9" ht="16" thickBot="1" x14ac:dyDescent="0.25">
      <c r="B13" s="25" t="s">
        <v>15</v>
      </c>
      <c r="C13" s="26">
        <f t="shared" ref="C13:H13" si="3">SUM(C4:C12)</f>
        <v>370.06</v>
      </c>
      <c r="D13" s="26">
        <f t="shared" si="3"/>
        <v>343.56</v>
      </c>
      <c r="E13" s="26">
        <f t="shared" si="3"/>
        <v>26.5</v>
      </c>
      <c r="F13" s="26">
        <f t="shared" si="3"/>
        <v>43</v>
      </c>
      <c r="G13" s="26">
        <f t="shared" si="3"/>
        <v>413.06</v>
      </c>
      <c r="H13" s="26">
        <f t="shared" si="3"/>
        <v>434.29999999999995</v>
      </c>
      <c r="I13" s="27"/>
    </row>
    <row r="14" spans="2:9" ht="16" thickBot="1" x14ac:dyDescent="0.25">
      <c r="B14" s="92"/>
      <c r="C14" s="93"/>
      <c r="D14" s="93"/>
      <c r="E14" s="93"/>
      <c r="F14" s="93"/>
      <c r="G14" s="93"/>
      <c r="H14" s="93"/>
      <c r="I14" s="94"/>
    </row>
    <row r="15" spans="2:9" ht="32" x14ac:dyDescent="0.2">
      <c r="B15" s="28" t="s">
        <v>18</v>
      </c>
      <c r="C15" s="17">
        <f t="shared" ref="C15:C16" si="4">SUM(D15:E15)</f>
        <v>20.606999999999999</v>
      </c>
      <c r="D15" s="18">
        <v>20</v>
      </c>
      <c r="E15" s="18">
        <v>0.60699999999999998</v>
      </c>
      <c r="F15" s="19">
        <v>5</v>
      </c>
      <c r="G15" s="29">
        <f>C15+F15</f>
        <v>25.606999999999999</v>
      </c>
      <c r="H15" s="21">
        <v>26</v>
      </c>
      <c r="I15" s="22" t="s">
        <v>184</v>
      </c>
    </row>
    <row r="16" spans="2:9" ht="32" x14ac:dyDescent="0.2">
      <c r="B16" s="30" t="s">
        <v>14</v>
      </c>
      <c r="C16" s="3">
        <f t="shared" si="4"/>
        <v>6.8</v>
      </c>
      <c r="D16" s="4">
        <v>5</v>
      </c>
      <c r="E16" s="4">
        <v>1.8</v>
      </c>
      <c r="F16" s="5">
        <v>20</v>
      </c>
      <c r="G16" s="6">
        <f>C16+F16</f>
        <v>26.8</v>
      </c>
      <c r="H16" s="7">
        <v>27</v>
      </c>
      <c r="I16" s="24" t="s">
        <v>193</v>
      </c>
    </row>
    <row r="17" spans="2:9" ht="32" x14ac:dyDescent="0.2">
      <c r="B17" s="30" t="s">
        <v>10</v>
      </c>
      <c r="C17" s="3">
        <f>SUM(D17:E17)</f>
        <v>15</v>
      </c>
      <c r="D17" s="4">
        <v>15</v>
      </c>
      <c r="E17" s="4">
        <v>0</v>
      </c>
      <c r="F17" s="5">
        <v>4.5</v>
      </c>
      <c r="G17" s="9">
        <f>C17+F17</f>
        <v>19.5</v>
      </c>
      <c r="H17" s="7">
        <v>20</v>
      </c>
      <c r="I17" s="24" t="s">
        <v>195</v>
      </c>
    </row>
    <row r="18" spans="2:9" ht="16" thickBot="1" x14ac:dyDescent="0.25">
      <c r="B18" s="25" t="s">
        <v>15</v>
      </c>
      <c r="C18" s="26">
        <f ca="1">SUM(C15:C23)</f>
        <v>67.406999999999996</v>
      </c>
      <c r="D18" s="26">
        <f ca="1">SUM(D15:D23)</f>
        <v>65</v>
      </c>
      <c r="E18" s="26">
        <f ca="1">SUM(E15:E23)</f>
        <v>2.407</v>
      </c>
      <c r="F18" s="26">
        <f ca="1">SUM(F15:F23)</f>
        <v>29.5</v>
      </c>
      <c r="G18" s="26">
        <f ca="1">SUM(G15:G23)</f>
        <v>96.906999999999996</v>
      </c>
      <c r="H18" s="26">
        <f>SUM(H15:H17)</f>
        <v>73</v>
      </c>
      <c r="I18" s="27"/>
    </row>
    <row r="19" spans="2:9" ht="16" thickBot="1" x14ac:dyDescent="0.25">
      <c r="B19" s="92"/>
      <c r="C19" s="93"/>
      <c r="D19" s="93"/>
      <c r="E19" s="93"/>
      <c r="F19" s="93"/>
      <c r="G19" s="93"/>
      <c r="H19" s="93"/>
      <c r="I19" s="94"/>
    </row>
    <row r="20" spans="2:9" ht="32" x14ac:dyDescent="0.2">
      <c r="B20" s="31" t="s">
        <v>21</v>
      </c>
      <c r="C20" s="17">
        <f t="shared" ref="C20:C21" si="5">SUM(D20:E20)</f>
        <v>51.5</v>
      </c>
      <c r="D20" s="18">
        <v>48</v>
      </c>
      <c r="E20" s="18">
        <v>3.5</v>
      </c>
      <c r="F20" s="32">
        <v>0</v>
      </c>
      <c r="G20" s="29">
        <f>C20+F20</f>
        <v>51.5</v>
      </c>
      <c r="H20" s="21">
        <v>36.1</v>
      </c>
      <c r="I20" s="22" t="s">
        <v>196</v>
      </c>
    </row>
    <row r="21" spans="2:9" ht="32" x14ac:dyDescent="0.2">
      <c r="B21" s="33" t="s">
        <v>12</v>
      </c>
      <c r="C21" s="3">
        <f t="shared" si="5"/>
        <v>10</v>
      </c>
      <c r="D21" s="4">
        <v>10</v>
      </c>
      <c r="E21" s="4">
        <v>0</v>
      </c>
      <c r="F21" s="8">
        <v>0</v>
      </c>
      <c r="G21" s="9">
        <f t="shared" ref="G21" si="6">C21+F21</f>
        <v>10</v>
      </c>
      <c r="H21" s="7">
        <v>4</v>
      </c>
      <c r="I21" s="24" t="s">
        <v>185</v>
      </c>
    </row>
    <row r="22" spans="2:9" ht="48" x14ac:dyDescent="0.2">
      <c r="B22" s="33" t="s">
        <v>17</v>
      </c>
      <c r="C22" s="3">
        <f>SUM(D22:E22)</f>
        <v>22.5</v>
      </c>
      <c r="D22" s="4">
        <v>18</v>
      </c>
      <c r="E22" s="4">
        <v>4.5</v>
      </c>
      <c r="F22" s="8">
        <v>0</v>
      </c>
      <c r="G22" s="9">
        <f>C22+F22</f>
        <v>22.5</v>
      </c>
      <c r="H22" s="7">
        <v>18.8</v>
      </c>
      <c r="I22" s="24" t="s">
        <v>197</v>
      </c>
    </row>
    <row r="23" spans="2:9" ht="48" x14ac:dyDescent="0.2">
      <c r="B23" s="33" t="s">
        <v>11</v>
      </c>
      <c r="C23" s="3">
        <f>SUM(D23:E23)</f>
        <v>25</v>
      </c>
      <c r="D23" s="4">
        <v>25</v>
      </c>
      <c r="E23" s="4">
        <v>0</v>
      </c>
      <c r="F23" s="8">
        <v>0</v>
      </c>
      <c r="G23" s="9">
        <f>C23+F23</f>
        <v>25</v>
      </c>
      <c r="H23" s="7">
        <v>21.7</v>
      </c>
      <c r="I23" s="24" t="s">
        <v>198</v>
      </c>
    </row>
    <row r="24" spans="2:9" ht="16" thickBot="1" x14ac:dyDescent="0.25">
      <c r="B24" s="25" t="s">
        <v>15</v>
      </c>
      <c r="C24" s="26">
        <f t="shared" ref="C24:H24" si="7">SUM(C20:C23)</f>
        <v>109</v>
      </c>
      <c r="D24" s="26">
        <f t="shared" si="7"/>
        <v>101</v>
      </c>
      <c r="E24" s="26">
        <f t="shared" si="7"/>
        <v>8</v>
      </c>
      <c r="F24" s="26">
        <f t="shared" si="7"/>
        <v>0</v>
      </c>
      <c r="G24" s="26">
        <f t="shared" si="7"/>
        <v>109</v>
      </c>
      <c r="H24" s="26">
        <f t="shared" si="7"/>
        <v>80.600000000000009</v>
      </c>
      <c r="I24" s="34"/>
    </row>
    <row r="25" spans="2:9" ht="16" thickBot="1" x14ac:dyDescent="0.25">
      <c r="B25" s="92"/>
      <c r="C25" s="93"/>
      <c r="D25" s="93"/>
      <c r="E25" s="93"/>
      <c r="F25" s="93"/>
      <c r="G25" s="93"/>
      <c r="H25" s="93"/>
      <c r="I25" s="94"/>
    </row>
    <row r="26" spans="2:9" ht="20" thickBot="1" x14ac:dyDescent="0.25">
      <c r="B26" s="35" t="s">
        <v>23</v>
      </c>
      <c r="C26" s="36">
        <f ca="1">SUM(C13,C18,C24)</f>
        <v>521.46699999999998</v>
      </c>
      <c r="D26" s="36">
        <f ca="1">SUM(D13,D18,D24)</f>
        <v>484.56</v>
      </c>
      <c r="E26" s="36">
        <f ca="1">SUM(E13,E18,E24)</f>
        <v>36.906999999999996</v>
      </c>
      <c r="F26" s="36">
        <f ca="1">SUM(F13,F18,F24)</f>
        <v>72.5</v>
      </c>
      <c r="G26" s="36">
        <f ca="1">SUM(C26,F26)</f>
        <v>593.96699999999998</v>
      </c>
      <c r="H26" s="38">
        <f>SUM(H13,H18,H24)</f>
        <v>587.9</v>
      </c>
      <c r="I26" s="37" t="s">
        <v>199</v>
      </c>
    </row>
    <row r="28" spans="2:9" x14ac:dyDescent="0.2">
      <c r="G28" s="1" t="s">
        <v>24</v>
      </c>
    </row>
  </sheetData>
  <mergeCells count="4">
    <mergeCell ref="B2:I2"/>
    <mergeCell ref="B14:I14"/>
    <mergeCell ref="B25:I25"/>
    <mergeCell ref="B19:I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FF7B-E7E1-41F9-8EB8-6B27C907E2A1}">
  <dimension ref="B1:G169"/>
  <sheetViews>
    <sheetView zoomScale="130" zoomScaleNormal="130" workbookViewId="0">
      <selection activeCell="F144" sqref="F144"/>
    </sheetView>
  </sheetViews>
  <sheetFormatPr baseColWidth="10" defaultColWidth="8.83203125" defaultRowHeight="15" x14ac:dyDescent="0.2"/>
  <cols>
    <col min="2" max="2" width="10.83203125" bestFit="1" customWidth="1"/>
    <col min="3" max="3" width="42.5" style="39" bestFit="1" customWidth="1"/>
    <col min="4" max="4" width="15.5" bestFit="1" customWidth="1"/>
    <col min="5" max="5" width="18.5" style="41" bestFit="1" customWidth="1"/>
    <col min="6" max="6" width="11.6640625" bestFit="1" customWidth="1"/>
    <col min="7" max="7" width="28.83203125" style="2" customWidth="1"/>
  </cols>
  <sheetData>
    <row r="1" spans="2:7" ht="16" thickBot="1" x14ac:dyDescent="0.25">
      <c r="E1" s="40"/>
    </row>
    <row r="2" spans="2:7" ht="18" thickBot="1" x14ac:dyDescent="0.25">
      <c r="B2" s="67" t="s">
        <v>0</v>
      </c>
      <c r="C2" s="68" t="s">
        <v>26</v>
      </c>
      <c r="D2" s="68" t="s">
        <v>36</v>
      </c>
      <c r="E2" s="69" t="s">
        <v>41</v>
      </c>
      <c r="F2" s="68" t="s">
        <v>42</v>
      </c>
      <c r="G2" s="85" t="s">
        <v>44</v>
      </c>
    </row>
    <row r="3" spans="2:7" x14ac:dyDescent="0.2">
      <c r="B3" s="107" t="s">
        <v>8</v>
      </c>
      <c r="C3" s="70" t="s">
        <v>35</v>
      </c>
      <c r="D3" s="71" t="s">
        <v>37</v>
      </c>
      <c r="E3" s="72">
        <v>10562</v>
      </c>
      <c r="F3" s="59" t="s">
        <v>43</v>
      </c>
      <c r="G3" s="22"/>
    </row>
    <row r="4" spans="2:7" x14ac:dyDescent="0.2">
      <c r="B4" s="108"/>
      <c r="C4" s="44" t="s">
        <v>34</v>
      </c>
      <c r="D4" s="45" t="s">
        <v>37</v>
      </c>
      <c r="E4" s="46">
        <v>480</v>
      </c>
      <c r="F4" s="47" t="s">
        <v>43</v>
      </c>
      <c r="G4" s="24"/>
    </row>
    <row r="5" spans="2:7" x14ac:dyDescent="0.2">
      <c r="B5" s="108"/>
      <c r="C5" s="44" t="s">
        <v>33</v>
      </c>
      <c r="D5" s="47" t="s">
        <v>38</v>
      </c>
      <c r="E5" s="46">
        <v>11000</v>
      </c>
      <c r="F5" s="47"/>
      <c r="G5" s="24"/>
    </row>
    <row r="6" spans="2:7" x14ac:dyDescent="0.2">
      <c r="B6" s="108"/>
      <c r="C6" s="44" t="s">
        <v>32</v>
      </c>
      <c r="D6" s="45" t="s">
        <v>37</v>
      </c>
      <c r="E6" s="46">
        <v>18956</v>
      </c>
      <c r="F6" s="47"/>
      <c r="G6" s="24"/>
    </row>
    <row r="7" spans="2:7" x14ac:dyDescent="0.2">
      <c r="B7" s="108"/>
      <c r="C7" s="44" t="s">
        <v>31</v>
      </c>
      <c r="D7" s="48" t="s">
        <v>39</v>
      </c>
      <c r="E7" s="46">
        <v>3339</v>
      </c>
      <c r="F7" s="47"/>
      <c r="G7" s="24"/>
    </row>
    <row r="8" spans="2:7" x14ac:dyDescent="0.2">
      <c r="B8" s="108"/>
      <c r="C8" s="44" t="s">
        <v>30</v>
      </c>
      <c r="D8" s="45" t="s">
        <v>37</v>
      </c>
      <c r="E8" s="46">
        <v>11000</v>
      </c>
      <c r="F8" s="47"/>
      <c r="G8" s="24"/>
    </row>
    <row r="9" spans="2:7" x14ac:dyDescent="0.2">
      <c r="B9" s="108"/>
      <c r="C9" s="44" t="s">
        <v>29</v>
      </c>
      <c r="D9" s="45" t="s">
        <v>40</v>
      </c>
      <c r="E9" s="46">
        <v>3000</v>
      </c>
      <c r="F9" s="47" t="s">
        <v>43</v>
      </c>
      <c r="G9" s="24"/>
    </row>
    <row r="10" spans="2:7" x14ac:dyDescent="0.2">
      <c r="B10" s="108"/>
      <c r="C10" s="44" t="s">
        <v>28</v>
      </c>
      <c r="D10" s="48" t="s">
        <v>40</v>
      </c>
      <c r="E10" s="46">
        <v>15800</v>
      </c>
      <c r="F10" s="47" t="s">
        <v>43</v>
      </c>
      <c r="G10" s="24"/>
    </row>
    <row r="11" spans="2:7" x14ac:dyDescent="0.2">
      <c r="B11" s="108"/>
      <c r="C11" s="44" t="s">
        <v>27</v>
      </c>
      <c r="D11" s="48" t="s">
        <v>40</v>
      </c>
      <c r="E11" s="49">
        <v>3672</v>
      </c>
      <c r="F11" s="47"/>
      <c r="G11" s="24"/>
    </row>
    <row r="12" spans="2:7" ht="17" thickBot="1" x14ac:dyDescent="0.25">
      <c r="B12" s="109"/>
      <c r="C12" s="65" t="s">
        <v>204</v>
      </c>
      <c r="D12" s="62"/>
      <c r="E12" s="63">
        <f>SUM(E3:E11)</f>
        <v>77809</v>
      </c>
      <c r="F12" s="62"/>
      <c r="G12" s="27"/>
    </row>
    <row r="13" spans="2:7" ht="16" thickBot="1" x14ac:dyDescent="0.25">
      <c r="B13" s="95"/>
      <c r="C13" s="96"/>
      <c r="D13" s="96"/>
      <c r="E13" s="96"/>
      <c r="F13" s="96"/>
      <c r="G13" s="97"/>
    </row>
    <row r="14" spans="2:7" ht="16" x14ac:dyDescent="0.2">
      <c r="B14" s="107" t="s">
        <v>16</v>
      </c>
      <c r="C14" s="73" t="s">
        <v>45</v>
      </c>
      <c r="D14" s="59" t="s">
        <v>50</v>
      </c>
      <c r="E14" s="60">
        <v>7400</v>
      </c>
      <c r="F14" s="59" t="s">
        <v>54</v>
      </c>
      <c r="G14" s="22"/>
    </row>
    <row r="15" spans="2:7" ht="16" x14ac:dyDescent="0.2">
      <c r="B15" s="108"/>
      <c r="C15" s="51" t="s">
        <v>46</v>
      </c>
      <c r="D15" s="47" t="s">
        <v>50</v>
      </c>
      <c r="E15" s="49">
        <v>3000</v>
      </c>
      <c r="F15" s="47" t="s">
        <v>54</v>
      </c>
      <c r="G15" s="24"/>
    </row>
    <row r="16" spans="2:7" ht="16" x14ac:dyDescent="0.2">
      <c r="B16" s="108"/>
      <c r="C16" s="51" t="s">
        <v>47</v>
      </c>
      <c r="D16" s="47" t="s">
        <v>38</v>
      </c>
      <c r="E16" s="49">
        <v>19400</v>
      </c>
      <c r="F16" s="47" t="s">
        <v>55</v>
      </c>
      <c r="G16" s="119" t="s">
        <v>56</v>
      </c>
    </row>
    <row r="17" spans="2:7" ht="16" x14ac:dyDescent="0.2">
      <c r="B17" s="108"/>
      <c r="C17" s="51" t="s">
        <v>48</v>
      </c>
      <c r="D17" s="47" t="s">
        <v>38</v>
      </c>
      <c r="E17" s="49">
        <v>13029</v>
      </c>
      <c r="F17" s="47" t="s">
        <v>55</v>
      </c>
      <c r="G17" s="119"/>
    </row>
    <row r="18" spans="2:7" ht="16" x14ac:dyDescent="0.2">
      <c r="B18" s="108"/>
      <c r="C18" s="51" t="s">
        <v>49</v>
      </c>
      <c r="D18" s="47" t="s">
        <v>50</v>
      </c>
      <c r="E18" s="49">
        <v>500</v>
      </c>
      <c r="F18" s="47" t="s">
        <v>54</v>
      </c>
      <c r="G18" s="24"/>
    </row>
    <row r="19" spans="2:7" ht="16" x14ac:dyDescent="0.2">
      <c r="B19" s="108"/>
      <c r="C19" s="51" t="s">
        <v>52</v>
      </c>
      <c r="D19" s="47" t="s">
        <v>53</v>
      </c>
      <c r="E19" s="49">
        <v>16000</v>
      </c>
      <c r="F19" s="47" t="s">
        <v>43</v>
      </c>
      <c r="G19" s="24"/>
    </row>
    <row r="20" spans="2:7" ht="16" x14ac:dyDescent="0.2">
      <c r="B20" s="108"/>
      <c r="C20" s="51" t="s">
        <v>51</v>
      </c>
      <c r="D20" s="47"/>
      <c r="E20" s="49">
        <v>2500</v>
      </c>
      <c r="F20" s="47"/>
      <c r="G20" s="24"/>
    </row>
    <row r="21" spans="2:7" ht="17" thickBot="1" x14ac:dyDescent="0.25">
      <c r="B21" s="109"/>
      <c r="C21" s="65" t="s">
        <v>204</v>
      </c>
      <c r="D21" s="62"/>
      <c r="E21" s="63">
        <f>SUM(E14:E20)</f>
        <v>61829</v>
      </c>
      <c r="F21" s="62"/>
      <c r="G21" s="27"/>
    </row>
    <row r="22" spans="2:7" ht="16" thickBot="1" x14ac:dyDescent="0.25">
      <c r="B22" s="95"/>
      <c r="C22" s="96"/>
      <c r="D22" s="96"/>
      <c r="E22" s="96"/>
      <c r="F22" s="96"/>
      <c r="G22" s="97"/>
    </row>
    <row r="23" spans="2:7" x14ac:dyDescent="0.2">
      <c r="B23" s="107" t="s">
        <v>13</v>
      </c>
      <c r="C23" s="58" t="s">
        <v>57</v>
      </c>
      <c r="D23" s="59" t="s">
        <v>63</v>
      </c>
      <c r="E23" s="74">
        <v>2870</v>
      </c>
      <c r="F23" s="59" t="s">
        <v>43</v>
      </c>
      <c r="G23" s="22"/>
    </row>
    <row r="24" spans="2:7" ht="16" x14ac:dyDescent="0.2">
      <c r="B24" s="108"/>
      <c r="C24" s="53" t="s">
        <v>58</v>
      </c>
      <c r="D24" s="47" t="s">
        <v>50</v>
      </c>
      <c r="E24" s="52">
        <v>3640</v>
      </c>
      <c r="F24" s="47" t="s">
        <v>43</v>
      </c>
      <c r="G24" s="24"/>
    </row>
    <row r="25" spans="2:7" ht="16" x14ac:dyDescent="0.2">
      <c r="B25" s="108"/>
      <c r="C25" s="54" t="s">
        <v>59</v>
      </c>
      <c r="D25" s="47" t="s">
        <v>64</v>
      </c>
      <c r="E25" s="52">
        <v>1500</v>
      </c>
      <c r="F25" s="47" t="s">
        <v>65</v>
      </c>
      <c r="G25" s="24"/>
    </row>
    <row r="26" spans="2:7" ht="16" x14ac:dyDescent="0.2">
      <c r="B26" s="108"/>
      <c r="C26" s="54" t="s">
        <v>60</v>
      </c>
      <c r="D26" s="47" t="s">
        <v>64</v>
      </c>
      <c r="E26" s="52">
        <v>500</v>
      </c>
      <c r="F26" s="47" t="s">
        <v>53</v>
      </c>
      <c r="G26" s="24"/>
    </row>
    <row r="27" spans="2:7" ht="16" x14ac:dyDescent="0.2">
      <c r="B27" s="108"/>
      <c r="C27" s="55" t="s">
        <v>61</v>
      </c>
      <c r="D27" s="47" t="s">
        <v>50</v>
      </c>
      <c r="E27" s="52">
        <v>1800</v>
      </c>
      <c r="F27" s="47" t="s">
        <v>65</v>
      </c>
      <c r="G27" s="24"/>
    </row>
    <row r="28" spans="2:7" x14ac:dyDescent="0.2">
      <c r="B28" s="108"/>
      <c r="C28" s="50" t="s">
        <v>62</v>
      </c>
      <c r="D28" s="47" t="s">
        <v>66</v>
      </c>
      <c r="E28" s="52">
        <v>200</v>
      </c>
      <c r="F28" s="47" t="s">
        <v>65</v>
      </c>
      <c r="G28" s="24"/>
    </row>
    <row r="29" spans="2:7" ht="17" thickBot="1" x14ac:dyDescent="0.25">
      <c r="B29" s="109"/>
      <c r="C29" s="65" t="s">
        <v>204</v>
      </c>
      <c r="D29" s="62"/>
      <c r="E29" s="63">
        <f>SUM(E23:E28)</f>
        <v>10510</v>
      </c>
      <c r="F29" s="62"/>
      <c r="G29" s="27"/>
    </row>
    <row r="30" spans="2:7" ht="16" thickBot="1" x14ac:dyDescent="0.25">
      <c r="B30" s="95"/>
      <c r="C30" s="96"/>
      <c r="D30" s="96"/>
      <c r="E30" s="96"/>
      <c r="F30" s="96"/>
      <c r="G30" s="97"/>
    </row>
    <row r="31" spans="2:7" x14ac:dyDescent="0.2">
      <c r="B31" s="107" t="s">
        <v>22</v>
      </c>
      <c r="C31" s="75" t="s">
        <v>67</v>
      </c>
      <c r="D31" s="59" t="s">
        <v>64</v>
      </c>
      <c r="E31" s="60">
        <v>4500</v>
      </c>
      <c r="F31" s="59" t="s">
        <v>55</v>
      </c>
      <c r="G31" s="22"/>
    </row>
    <row r="32" spans="2:7" x14ac:dyDescent="0.2">
      <c r="B32" s="108"/>
      <c r="C32" s="50" t="s">
        <v>69</v>
      </c>
      <c r="D32" s="47" t="s">
        <v>50</v>
      </c>
      <c r="E32" s="49">
        <v>9808</v>
      </c>
      <c r="F32" s="47" t="s">
        <v>43</v>
      </c>
      <c r="G32" s="24"/>
    </row>
    <row r="33" spans="2:7" x14ac:dyDescent="0.2">
      <c r="B33" s="108"/>
      <c r="C33" s="50" t="s">
        <v>68</v>
      </c>
      <c r="D33" s="47" t="s">
        <v>50</v>
      </c>
      <c r="E33" s="49">
        <v>9564</v>
      </c>
      <c r="F33" s="47" t="s">
        <v>70</v>
      </c>
      <c r="G33" s="24"/>
    </row>
    <row r="34" spans="2:7" ht="17" thickBot="1" x14ac:dyDescent="0.25">
      <c r="B34" s="109"/>
      <c r="C34" s="65" t="s">
        <v>204</v>
      </c>
      <c r="D34" s="62"/>
      <c r="E34" s="63">
        <f>SUM(E31:E33)</f>
        <v>23872</v>
      </c>
      <c r="F34" s="62"/>
      <c r="G34" s="27"/>
    </row>
    <row r="35" spans="2:7" ht="16" thickBot="1" x14ac:dyDescent="0.25">
      <c r="B35" s="95"/>
      <c r="C35" s="96"/>
      <c r="D35" s="96"/>
      <c r="E35" s="96"/>
      <c r="F35" s="96"/>
      <c r="G35" s="97"/>
    </row>
    <row r="36" spans="2:7" x14ac:dyDescent="0.2">
      <c r="B36" s="107" t="s">
        <v>9</v>
      </c>
      <c r="C36" s="58" t="s">
        <v>108</v>
      </c>
      <c r="D36" s="59" t="s">
        <v>50</v>
      </c>
      <c r="E36" s="60">
        <v>1598</v>
      </c>
      <c r="F36" s="59" t="s">
        <v>116</v>
      </c>
      <c r="G36" s="22"/>
    </row>
    <row r="37" spans="2:7" x14ac:dyDescent="0.2">
      <c r="B37" s="108"/>
      <c r="C37" s="50" t="s">
        <v>109</v>
      </c>
      <c r="D37" s="47" t="s">
        <v>50</v>
      </c>
      <c r="E37" s="49">
        <v>8438</v>
      </c>
      <c r="F37" s="47" t="s">
        <v>70</v>
      </c>
      <c r="G37" s="24"/>
    </row>
    <row r="38" spans="2:7" x14ac:dyDescent="0.2">
      <c r="B38" s="108"/>
      <c r="C38" s="50" t="s">
        <v>110</v>
      </c>
      <c r="D38" s="47" t="s">
        <v>50</v>
      </c>
      <c r="E38" s="49">
        <v>1269</v>
      </c>
      <c r="F38" s="47" t="s">
        <v>70</v>
      </c>
      <c r="G38" s="24"/>
    </row>
    <row r="39" spans="2:7" x14ac:dyDescent="0.2">
      <c r="B39" s="108"/>
      <c r="C39" s="50" t="s">
        <v>111</v>
      </c>
      <c r="D39" s="47" t="s">
        <v>37</v>
      </c>
      <c r="E39" s="49">
        <v>11880</v>
      </c>
      <c r="F39" s="47" t="s">
        <v>65</v>
      </c>
      <c r="G39" s="24"/>
    </row>
    <row r="40" spans="2:7" x14ac:dyDescent="0.2">
      <c r="B40" s="108"/>
      <c r="C40" s="50" t="s">
        <v>112</v>
      </c>
      <c r="D40" s="47" t="s">
        <v>37</v>
      </c>
      <c r="E40" s="49">
        <v>9966</v>
      </c>
      <c r="F40" s="47" t="s">
        <v>65</v>
      </c>
      <c r="G40" s="24"/>
    </row>
    <row r="41" spans="2:7" x14ac:dyDescent="0.2">
      <c r="B41" s="108"/>
      <c r="C41" s="50" t="s">
        <v>113</v>
      </c>
      <c r="D41" s="47" t="s">
        <v>50</v>
      </c>
      <c r="E41" s="49">
        <v>453</v>
      </c>
      <c r="F41" s="47" t="s">
        <v>65</v>
      </c>
      <c r="G41" s="24"/>
    </row>
    <row r="42" spans="2:7" x14ac:dyDescent="0.2">
      <c r="B42" s="108"/>
      <c r="C42" s="50" t="s">
        <v>114</v>
      </c>
      <c r="D42" s="47" t="s">
        <v>50</v>
      </c>
      <c r="E42" s="49">
        <v>6980</v>
      </c>
      <c r="F42" s="47" t="s">
        <v>65</v>
      </c>
      <c r="G42" s="24"/>
    </row>
    <row r="43" spans="2:7" x14ac:dyDescent="0.2">
      <c r="B43" s="108"/>
      <c r="C43" s="50" t="s">
        <v>115</v>
      </c>
      <c r="D43" s="47" t="s">
        <v>53</v>
      </c>
      <c r="E43" s="49">
        <v>4500</v>
      </c>
      <c r="F43" s="47" t="s">
        <v>65</v>
      </c>
      <c r="G43" s="24"/>
    </row>
    <row r="44" spans="2:7" ht="17" thickBot="1" x14ac:dyDescent="0.25">
      <c r="B44" s="109"/>
      <c r="C44" s="65" t="s">
        <v>204</v>
      </c>
      <c r="D44" s="62"/>
      <c r="E44" s="63">
        <f>SUM(E36:E43)</f>
        <v>45084</v>
      </c>
      <c r="F44" s="62"/>
      <c r="G44" s="27"/>
    </row>
    <row r="45" spans="2:7" ht="16" thickBot="1" x14ac:dyDescent="0.25">
      <c r="B45" s="113"/>
      <c r="C45" s="114"/>
      <c r="D45" s="114"/>
      <c r="E45" s="114"/>
      <c r="F45" s="114"/>
      <c r="G45" s="115"/>
    </row>
    <row r="46" spans="2:7" ht="16" x14ac:dyDescent="0.2">
      <c r="B46" s="107" t="s">
        <v>19</v>
      </c>
      <c r="C46" s="76" t="s">
        <v>71</v>
      </c>
      <c r="D46" s="59" t="s">
        <v>50</v>
      </c>
      <c r="E46" s="60">
        <v>8822</v>
      </c>
      <c r="F46" s="59" t="s">
        <v>65</v>
      </c>
      <c r="G46" s="22"/>
    </row>
    <row r="47" spans="2:7" ht="16" x14ac:dyDescent="0.2">
      <c r="B47" s="108"/>
      <c r="C47" s="55" t="s">
        <v>72</v>
      </c>
      <c r="D47" s="47" t="s">
        <v>50</v>
      </c>
      <c r="E47" s="49">
        <v>1897</v>
      </c>
      <c r="F47" s="47" t="s">
        <v>43</v>
      </c>
      <c r="G47" s="24"/>
    </row>
    <row r="48" spans="2:7" ht="16" x14ac:dyDescent="0.2">
      <c r="B48" s="108"/>
      <c r="C48" s="55" t="s">
        <v>73</v>
      </c>
      <c r="D48" s="47" t="s">
        <v>80</v>
      </c>
      <c r="E48" s="49">
        <v>1472</v>
      </c>
      <c r="F48" s="47" t="s">
        <v>70</v>
      </c>
      <c r="G48" s="24"/>
    </row>
    <row r="49" spans="2:7" ht="16" x14ac:dyDescent="0.2">
      <c r="B49" s="108"/>
      <c r="C49" s="55" t="s">
        <v>74</v>
      </c>
      <c r="D49" s="47" t="s">
        <v>53</v>
      </c>
      <c r="E49" s="49">
        <v>3900</v>
      </c>
      <c r="F49" s="47" t="s">
        <v>65</v>
      </c>
      <c r="G49" s="24"/>
    </row>
    <row r="50" spans="2:7" ht="16" x14ac:dyDescent="0.2">
      <c r="B50" s="108"/>
      <c r="C50" s="55" t="s">
        <v>75</v>
      </c>
      <c r="D50" s="47" t="s">
        <v>50</v>
      </c>
      <c r="E50" s="49">
        <v>1300</v>
      </c>
      <c r="F50" s="47" t="s">
        <v>70</v>
      </c>
      <c r="G50" s="24"/>
    </row>
    <row r="51" spans="2:7" ht="16" x14ac:dyDescent="0.2">
      <c r="B51" s="108"/>
      <c r="C51" s="55" t="s">
        <v>76</v>
      </c>
      <c r="D51" s="47" t="s">
        <v>50</v>
      </c>
      <c r="E51" s="49">
        <v>2053</v>
      </c>
      <c r="F51" s="47" t="s">
        <v>53</v>
      </c>
      <c r="G51" s="24"/>
    </row>
    <row r="52" spans="2:7" x14ac:dyDescent="0.2">
      <c r="B52" s="108"/>
      <c r="C52" s="50" t="s">
        <v>77</v>
      </c>
      <c r="D52" s="47" t="s">
        <v>66</v>
      </c>
      <c r="E52" s="49">
        <v>1051</v>
      </c>
      <c r="F52" s="47" t="s">
        <v>43</v>
      </c>
      <c r="G52" s="24"/>
    </row>
    <row r="53" spans="2:7" x14ac:dyDescent="0.2">
      <c r="B53" s="108"/>
      <c r="C53" s="50" t="s">
        <v>78</v>
      </c>
      <c r="D53" s="47" t="s">
        <v>66</v>
      </c>
      <c r="E53" s="49">
        <v>584</v>
      </c>
      <c r="F53" s="47" t="s">
        <v>43</v>
      </c>
      <c r="G53" s="24"/>
    </row>
    <row r="54" spans="2:7" x14ac:dyDescent="0.2">
      <c r="B54" s="108"/>
      <c r="C54" s="50" t="s">
        <v>79</v>
      </c>
      <c r="D54" s="47"/>
      <c r="E54" s="49">
        <v>2000</v>
      </c>
      <c r="F54" s="47"/>
      <c r="G54" s="24"/>
    </row>
    <row r="55" spans="2:7" ht="17" thickBot="1" x14ac:dyDescent="0.25">
      <c r="B55" s="109"/>
      <c r="C55" s="65" t="s">
        <v>204</v>
      </c>
      <c r="D55" s="62"/>
      <c r="E55" s="63">
        <f>SUM(E46:E54)</f>
        <v>23079</v>
      </c>
      <c r="F55" s="62"/>
      <c r="G55" s="27"/>
    </row>
    <row r="56" spans="2:7" ht="16" thickBot="1" x14ac:dyDescent="0.25">
      <c r="B56" s="95"/>
      <c r="C56" s="96"/>
      <c r="D56" s="96"/>
      <c r="E56" s="96"/>
      <c r="F56" s="96"/>
      <c r="G56" s="97"/>
    </row>
    <row r="57" spans="2:7" x14ac:dyDescent="0.2">
      <c r="B57" s="107" t="s">
        <v>7</v>
      </c>
      <c r="C57" s="58" t="s">
        <v>81</v>
      </c>
      <c r="D57" s="59" t="s">
        <v>50</v>
      </c>
      <c r="E57" s="60">
        <v>5300</v>
      </c>
      <c r="F57" s="59" t="s">
        <v>91</v>
      </c>
      <c r="G57" s="22"/>
    </row>
    <row r="58" spans="2:7" x14ac:dyDescent="0.2">
      <c r="B58" s="108"/>
      <c r="C58" s="50" t="s">
        <v>82</v>
      </c>
      <c r="D58" s="47" t="s">
        <v>50</v>
      </c>
      <c r="E58" s="49">
        <v>12600</v>
      </c>
      <c r="F58" s="47" t="s">
        <v>43</v>
      </c>
      <c r="G58" s="24"/>
    </row>
    <row r="59" spans="2:7" ht="16" x14ac:dyDescent="0.2">
      <c r="B59" s="108"/>
      <c r="C59" s="50" t="s">
        <v>83</v>
      </c>
      <c r="D59" s="47" t="s">
        <v>50</v>
      </c>
      <c r="E59" s="49">
        <v>12800</v>
      </c>
      <c r="F59" s="47" t="s">
        <v>53</v>
      </c>
      <c r="G59" s="24" t="s">
        <v>92</v>
      </c>
    </row>
    <row r="60" spans="2:7" x14ac:dyDescent="0.2">
      <c r="B60" s="108"/>
      <c r="C60" s="50" t="s">
        <v>84</v>
      </c>
      <c r="D60" s="47" t="s">
        <v>63</v>
      </c>
      <c r="E60" s="49">
        <v>16250</v>
      </c>
      <c r="F60" s="47" t="s">
        <v>70</v>
      </c>
      <c r="G60" s="24"/>
    </row>
    <row r="61" spans="2:7" x14ac:dyDescent="0.2">
      <c r="B61" s="108"/>
      <c r="C61" s="50" t="s">
        <v>85</v>
      </c>
      <c r="D61" s="47" t="s">
        <v>50</v>
      </c>
      <c r="E61" s="49">
        <v>10600</v>
      </c>
      <c r="F61" s="47" t="s">
        <v>70</v>
      </c>
      <c r="G61" s="24"/>
    </row>
    <row r="62" spans="2:7" x14ac:dyDescent="0.2">
      <c r="B62" s="108"/>
      <c r="C62" s="50" t="s">
        <v>86</v>
      </c>
      <c r="D62" s="47" t="s">
        <v>50</v>
      </c>
      <c r="E62" s="49">
        <v>1600</v>
      </c>
      <c r="F62" s="47" t="s">
        <v>65</v>
      </c>
      <c r="G62" s="24"/>
    </row>
    <row r="63" spans="2:7" x14ac:dyDescent="0.2">
      <c r="B63" s="108"/>
      <c r="C63" s="50" t="s">
        <v>87</v>
      </c>
      <c r="D63" s="47" t="s">
        <v>66</v>
      </c>
      <c r="E63" s="49">
        <v>70</v>
      </c>
      <c r="F63" s="47" t="s">
        <v>53</v>
      </c>
      <c r="G63" s="24"/>
    </row>
    <row r="64" spans="2:7" x14ac:dyDescent="0.2">
      <c r="B64" s="108"/>
      <c r="C64" s="50" t="s">
        <v>88</v>
      </c>
      <c r="D64" s="47" t="s">
        <v>53</v>
      </c>
      <c r="E64" s="49">
        <v>70</v>
      </c>
      <c r="F64" s="47" t="s">
        <v>53</v>
      </c>
      <c r="G64" s="24"/>
    </row>
    <row r="65" spans="2:7" x14ac:dyDescent="0.2">
      <c r="B65" s="108"/>
      <c r="C65" s="50" t="s">
        <v>89</v>
      </c>
      <c r="D65" s="47" t="s">
        <v>66</v>
      </c>
      <c r="E65" s="49">
        <v>800</v>
      </c>
      <c r="F65" s="47" t="s">
        <v>53</v>
      </c>
      <c r="G65" s="24"/>
    </row>
    <row r="66" spans="2:7" x14ac:dyDescent="0.2">
      <c r="B66" s="108"/>
      <c r="C66" s="50" t="s">
        <v>90</v>
      </c>
      <c r="D66" s="47"/>
      <c r="E66" s="49">
        <v>1000</v>
      </c>
      <c r="F66" s="47"/>
      <c r="G66" s="24"/>
    </row>
    <row r="67" spans="2:7" ht="17" thickBot="1" x14ac:dyDescent="0.25">
      <c r="B67" s="109"/>
      <c r="C67" s="65" t="s">
        <v>204</v>
      </c>
      <c r="D67" s="62"/>
      <c r="E67" s="63">
        <f>SUM(E57:E66)</f>
        <v>61090</v>
      </c>
      <c r="F67" s="62"/>
      <c r="G67" s="27"/>
    </row>
    <row r="68" spans="2:7" ht="16" thickBot="1" x14ac:dyDescent="0.25">
      <c r="B68" s="95"/>
      <c r="C68" s="96"/>
      <c r="D68" s="96"/>
      <c r="E68" s="96"/>
      <c r="F68" s="96"/>
      <c r="G68" s="97"/>
    </row>
    <row r="69" spans="2:7" x14ac:dyDescent="0.2">
      <c r="B69" s="107" t="s">
        <v>20</v>
      </c>
      <c r="C69" s="58" t="s">
        <v>93</v>
      </c>
      <c r="D69" s="59" t="s">
        <v>66</v>
      </c>
      <c r="E69" s="60">
        <v>129</v>
      </c>
      <c r="F69" s="59" t="s">
        <v>70</v>
      </c>
      <c r="G69" s="22"/>
    </row>
    <row r="70" spans="2:7" x14ac:dyDescent="0.2">
      <c r="B70" s="108"/>
      <c r="C70" s="50" t="s">
        <v>94</v>
      </c>
      <c r="D70" s="47" t="s">
        <v>66</v>
      </c>
      <c r="E70" s="49">
        <v>128</v>
      </c>
      <c r="F70" s="47" t="s">
        <v>70</v>
      </c>
      <c r="G70" s="24"/>
    </row>
    <row r="71" spans="2:7" x14ac:dyDescent="0.2">
      <c r="B71" s="108"/>
      <c r="C71" s="50" t="s">
        <v>95</v>
      </c>
      <c r="D71" s="47" t="s">
        <v>66</v>
      </c>
      <c r="E71" s="49">
        <v>500</v>
      </c>
      <c r="F71" s="47" t="s">
        <v>70</v>
      </c>
      <c r="G71" s="24"/>
    </row>
    <row r="72" spans="2:7" x14ac:dyDescent="0.2">
      <c r="B72" s="108"/>
      <c r="C72" s="50" t="s">
        <v>96</v>
      </c>
      <c r="D72" s="47" t="s">
        <v>66</v>
      </c>
      <c r="E72" s="49">
        <v>750</v>
      </c>
      <c r="F72" s="47" t="s">
        <v>70</v>
      </c>
      <c r="G72" s="24"/>
    </row>
    <row r="73" spans="2:7" x14ac:dyDescent="0.2">
      <c r="B73" s="108"/>
      <c r="C73" s="50" t="s">
        <v>97</v>
      </c>
      <c r="D73" s="47" t="s">
        <v>50</v>
      </c>
      <c r="E73" s="49">
        <v>5354</v>
      </c>
      <c r="F73" s="47" t="s">
        <v>65</v>
      </c>
      <c r="G73" s="24"/>
    </row>
    <row r="74" spans="2:7" x14ac:dyDescent="0.2">
      <c r="B74" s="108"/>
      <c r="C74" s="50" t="s">
        <v>98</v>
      </c>
      <c r="D74" s="47" t="s">
        <v>50</v>
      </c>
      <c r="E74" s="49">
        <v>1161</v>
      </c>
      <c r="F74" s="47" t="s">
        <v>65</v>
      </c>
      <c r="G74" s="24"/>
    </row>
    <row r="75" spans="2:7" x14ac:dyDescent="0.2">
      <c r="B75" s="108"/>
      <c r="C75" s="50" t="s">
        <v>99</v>
      </c>
      <c r="D75" s="47" t="s">
        <v>66</v>
      </c>
      <c r="E75" s="49">
        <v>4000</v>
      </c>
      <c r="F75" s="47" t="s">
        <v>70</v>
      </c>
      <c r="G75" s="24"/>
    </row>
    <row r="76" spans="2:7" x14ac:dyDescent="0.2">
      <c r="B76" s="108"/>
      <c r="C76" s="50" t="s">
        <v>100</v>
      </c>
      <c r="D76" s="47" t="s">
        <v>38</v>
      </c>
      <c r="E76" s="49">
        <v>9271</v>
      </c>
      <c r="F76" s="47" t="s">
        <v>70</v>
      </c>
      <c r="G76" s="24"/>
    </row>
    <row r="77" spans="2:7" x14ac:dyDescent="0.2">
      <c r="B77" s="108"/>
      <c r="C77" s="50" t="s">
        <v>101</v>
      </c>
      <c r="D77" s="47" t="s">
        <v>53</v>
      </c>
      <c r="E77" s="49">
        <v>4157</v>
      </c>
      <c r="F77" s="47" t="s">
        <v>65</v>
      </c>
      <c r="G77" s="24"/>
    </row>
    <row r="78" spans="2:7" x14ac:dyDescent="0.2">
      <c r="B78" s="108"/>
      <c r="C78" s="50" t="s">
        <v>102</v>
      </c>
      <c r="D78" s="47" t="s">
        <v>53</v>
      </c>
      <c r="E78" s="49">
        <v>1482</v>
      </c>
      <c r="F78" s="47" t="s">
        <v>70</v>
      </c>
      <c r="G78" s="24"/>
    </row>
    <row r="79" spans="2:7" x14ac:dyDescent="0.2">
      <c r="B79" s="108"/>
      <c r="C79" s="50" t="s">
        <v>103</v>
      </c>
      <c r="D79" s="47" t="s">
        <v>66</v>
      </c>
      <c r="E79" s="49">
        <v>100</v>
      </c>
      <c r="F79" s="47" t="s">
        <v>65</v>
      </c>
      <c r="G79" s="24"/>
    </row>
    <row r="80" spans="2:7" x14ac:dyDescent="0.2">
      <c r="B80" s="108"/>
      <c r="C80" s="50" t="s">
        <v>104</v>
      </c>
      <c r="D80" s="47" t="s">
        <v>38</v>
      </c>
      <c r="E80" s="49">
        <v>30727</v>
      </c>
      <c r="F80" s="47" t="s">
        <v>70</v>
      </c>
      <c r="G80" s="24"/>
    </row>
    <row r="81" spans="2:7" x14ac:dyDescent="0.2">
      <c r="B81" s="108"/>
      <c r="C81" s="50" t="s">
        <v>105</v>
      </c>
      <c r="D81" s="47" t="s">
        <v>38</v>
      </c>
      <c r="E81" s="49">
        <v>2714</v>
      </c>
      <c r="F81" s="47" t="s">
        <v>70</v>
      </c>
      <c r="G81" s="24"/>
    </row>
    <row r="82" spans="2:7" x14ac:dyDescent="0.2">
      <c r="B82" s="108"/>
      <c r="C82" s="50" t="s">
        <v>106</v>
      </c>
      <c r="D82" s="47" t="s">
        <v>64</v>
      </c>
      <c r="E82" s="49">
        <v>8000</v>
      </c>
      <c r="F82" s="47" t="s">
        <v>70</v>
      </c>
      <c r="G82" s="24"/>
    </row>
    <row r="83" spans="2:7" x14ac:dyDescent="0.2">
      <c r="B83" s="108"/>
      <c r="C83" s="50" t="s">
        <v>107</v>
      </c>
      <c r="D83" s="47" t="s">
        <v>64</v>
      </c>
      <c r="E83" s="49">
        <v>1521</v>
      </c>
      <c r="F83" s="47" t="s">
        <v>70</v>
      </c>
      <c r="G83" s="24"/>
    </row>
    <row r="84" spans="2:7" ht="17" thickBot="1" x14ac:dyDescent="0.25">
      <c r="B84" s="109"/>
      <c r="C84" s="65" t="s">
        <v>204</v>
      </c>
      <c r="D84" s="62"/>
      <c r="E84" s="63">
        <f>SUM(E69:E83)</f>
        <v>69994</v>
      </c>
      <c r="F84" s="62" t="s">
        <v>70</v>
      </c>
      <c r="G84" s="27"/>
    </row>
    <row r="85" spans="2:7" ht="16" thickBot="1" x14ac:dyDescent="0.25">
      <c r="B85" s="95"/>
      <c r="C85" s="96"/>
      <c r="D85" s="96"/>
      <c r="E85" s="96"/>
      <c r="F85" s="96"/>
      <c r="G85" s="97"/>
    </row>
    <row r="86" spans="2:7" x14ac:dyDescent="0.2">
      <c r="B86" s="107" t="s">
        <v>6</v>
      </c>
      <c r="C86" s="58" t="s">
        <v>117</v>
      </c>
      <c r="D86" s="59" t="s">
        <v>64</v>
      </c>
      <c r="E86" s="60">
        <v>5792</v>
      </c>
      <c r="F86" s="59" t="s">
        <v>43</v>
      </c>
      <c r="G86" s="22"/>
    </row>
    <row r="87" spans="2:7" x14ac:dyDescent="0.2">
      <c r="B87" s="108"/>
      <c r="C87" s="50" t="s">
        <v>118</v>
      </c>
      <c r="D87" s="47" t="s">
        <v>53</v>
      </c>
      <c r="E87" s="49">
        <v>16100</v>
      </c>
      <c r="F87" s="47" t="s">
        <v>43</v>
      </c>
      <c r="G87" s="24"/>
    </row>
    <row r="88" spans="2:7" x14ac:dyDescent="0.2">
      <c r="B88" s="108"/>
      <c r="C88" s="50" t="s">
        <v>119</v>
      </c>
      <c r="D88" s="47" t="s">
        <v>129</v>
      </c>
      <c r="E88" s="49">
        <v>220</v>
      </c>
      <c r="F88" s="47" t="s">
        <v>43</v>
      </c>
      <c r="G88" s="24"/>
    </row>
    <row r="89" spans="2:7" x14ac:dyDescent="0.2">
      <c r="B89" s="108"/>
      <c r="C89" s="50" t="s">
        <v>120</v>
      </c>
      <c r="D89" s="47" t="s">
        <v>128</v>
      </c>
      <c r="E89" s="49">
        <v>12404</v>
      </c>
      <c r="F89" s="47" t="s">
        <v>70</v>
      </c>
      <c r="G89" s="24"/>
    </row>
    <row r="90" spans="2:7" x14ac:dyDescent="0.2">
      <c r="B90" s="108"/>
      <c r="C90" s="50" t="s">
        <v>121</v>
      </c>
      <c r="D90" s="47" t="s">
        <v>128</v>
      </c>
      <c r="E90" s="49">
        <v>33000</v>
      </c>
      <c r="F90" s="47" t="s">
        <v>70</v>
      </c>
      <c r="G90" s="24"/>
    </row>
    <row r="91" spans="2:7" x14ac:dyDescent="0.2">
      <c r="B91" s="108"/>
      <c r="C91" s="50" t="s">
        <v>122</v>
      </c>
      <c r="D91" s="47" t="s">
        <v>128</v>
      </c>
      <c r="E91" s="49">
        <v>8026</v>
      </c>
      <c r="F91" s="47" t="s">
        <v>65</v>
      </c>
      <c r="G91" s="24"/>
    </row>
    <row r="92" spans="2:7" x14ac:dyDescent="0.2">
      <c r="B92" s="108"/>
      <c r="C92" s="50" t="s">
        <v>123</v>
      </c>
      <c r="D92" s="47" t="s">
        <v>128</v>
      </c>
      <c r="E92" s="49">
        <v>15000</v>
      </c>
      <c r="F92" s="47" t="s">
        <v>65</v>
      </c>
      <c r="G92" s="24"/>
    </row>
    <row r="93" spans="2:7" x14ac:dyDescent="0.2">
      <c r="B93" s="108"/>
      <c r="C93" s="50" t="s">
        <v>124</v>
      </c>
      <c r="D93" s="47" t="s">
        <v>128</v>
      </c>
      <c r="E93" s="49">
        <v>1000</v>
      </c>
      <c r="F93" s="47" t="s">
        <v>65</v>
      </c>
      <c r="G93" s="24"/>
    </row>
    <row r="94" spans="2:7" x14ac:dyDescent="0.2">
      <c r="B94" s="108"/>
      <c r="C94" s="50" t="s">
        <v>125</v>
      </c>
      <c r="D94" s="47" t="s">
        <v>128</v>
      </c>
      <c r="E94" s="49">
        <v>15000</v>
      </c>
      <c r="F94" s="47" t="s">
        <v>65</v>
      </c>
      <c r="G94" s="24"/>
    </row>
    <row r="95" spans="2:7" x14ac:dyDescent="0.2">
      <c r="B95" s="108"/>
      <c r="C95" s="50" t="s">
        <v>126</v>
      </c>
      <c r="D95" s="47" t="s">
        <v>64</v>
      </c>
      <c r="E95" s="49">
        <v>10000</v>
      </c>
      <c r="F95" s="47" t="s">
        <v>65</v>
      </c>
      <c r="G95" s="24"/>
    </row>
    <row r="96" spans="2:7" x14ac:dyDescent="0.2">
      <c r="B96" s="108"/>
      <c r="C96" s="50" t="s">
        <v>127</v>
      </c>
      <c r="D96" s="47"/>
      <c r="E96" s="49">
        <v>5000</v>
      </c>
      <c r="F96" s="47"/>
      <c r="G96" s="24"/>
    </row>
    <row r="97" spans="2:7" ht="17" thickBot="1" x14ac:dyDescent="0.25">
      <c r="B97" s="109"/>
      <c r="C97" s="65" t="s">
        <v>204</v>
      </c>
      <c r="D97" s="62"/>
      <c r="E97" s="63">
        <f>SUM(E86:E96)</f>
        <v>121542</v>
      </c>
      <c r="F97" s="62"/>
      <c r="G97" s="27"/>
    </row>
    <row r="98" spans="2:7" ht="16" thickBot="1" x14ac:dyDescent="0.25">
      <c r="B98" s="95"/>
      <c r="C98" s="96"/>
      <c r="D98" s="96"/>
      <c r="E98" s="96"/>
      <c r="F98" s="96"/>
      <c r="G98" s="97"/>
    </row>
    <row r="99" spans="2:7" x14ac:dyDescent="0.2">
      <c r="B99" s="116" t="s">
        <v>18</v>
      </c>
      <c r="C99" s="58" t="s">
        <v>130</v>
      </c>
      <c r="D99" s="59" t="s">
        <v>134</v>
      </c>
      <c r="E99" s="60">
        <v>8000</v>
      </c>
      <c r="F99" s="59" t="s">
        <v>65</v>
      </c>
      <c r="G99" s="22"/>
    </row>
    <row r="100" spans="2:7" x14ac:dyDescent="0.2">
      <c r="B100" s="117"/>
      <c r="C100" s="50" t="s">
        <v>131</v>
      </c>
      <c r="D100" s="47" t="s">
        <v>134</v>
      </c>
      <c r="E100" s="49">
        <v>7234</v>
      </c>
      <c r="F100" s="47" t="s">
        <v>70</v>
      </c>
      <c r="G100" s="24"/>
    </row>
    <row r="101" spans="2:7" x14ac:dyDescent="0.2">
      <c r="B101" s="117"/>
      <c r="C101" s="50" t="s">
        <v>201</v>
      </c>
      <c r="D101" s="56" t="s">
        <v>134</v>
      </c>
      <c r="E101" s="49">
        <v>1058</v>
      </c>
      <c r="F101" s="47" t="s">
        <v>70</v>
      </c>
      <c r="G101" s="24"/>
    </row>
    <row r="102" spans="2:7" x14ac:dyDescent="0.2">
      <c r="B102" s="117"/>
      <c r="C102" s="50" t="s">
        <v>132</v>
      </c>
      <c r="D102" s="47" t="s">
        <v>38</v>
      </c>
      <c r="E102" s="49">
        <v>8846</v>
      </c>
      <c r="F102" s="47" t="s">
        <v>70</v>
      </c>
      <c r="G102" s="24"/>
    </row>
    <row r="103" spans="2:7" x14ac:dyDescent="0.2">
      <c r="B103" s="117"/>
      <c r="C103" s="50" t="s">
        <v>202</v>
      </c>
      <c r="D103" s="47" t="s">
        <v>134</v>
      </c>
      <c r="E103" s="49">
        <v>630</v>
      </c>
      <c r="F103" s="47" t="s">
        <v>136</v>
      </c>
      <c r="G103" s="24"/>
    </row>
    <row r="104" spans="2:7" x14ac:dyDescent="0.2">
      <c r="B104" s="117"/>
      <c r="C104" s="50" t="s">
        <v>133</v>
      </c>
      <c r="D104" s="47" t="s">
        <v>135</v>
      </c>
      <c r="E104" s="49">
        <v>500</v>
      </c>
      <c r="F104" s="47"/>
      <c r="G104" s="24"/>
    </row>
    <row r="105" spans="2:7" ht="17" thickBot="1" x14ac:dyDescent="0.25">
      <c r="B105" s="118"/>
      <c r="C105" s="65" t="s">
        <v>204</v>
      </c>
      <c r="D105" s="62"/>
      <c r="E105" s="63">
        <f>SUM(E99:E104)</f>
        <v>26268</v>
      </c>
      <c r="F105" s="62"/>
      <c r="G105" s="27"/>
    </row>
    <row r="106" spans="2:7" ht="16" thickBot="1" x14ac:dyDescent="0.25">
      <c r="B106" s="95"/>
      <c r="C106" s="96"/>
      <c r="D106" s="96"/>
      <c r="E106" s="96"/>
      <c r="F106" s="96"/>
      <c r="G106" s="97"/>
    </row>
    <row r="107" spans="2:7" x14ac:dyDescent="0.2">
      <c r="B107" s="116" t="s">
        <v>14</v>
      </c>
      <c r="C107" s="58" t="s">
        <v>145</v>
      </c>
      <c r="D107" s="59" t="s">
        <v>66</v>
      </c>
      <c r="E107" s="60">
        <v>1635</v>
      </c>
      <c r="F107" s="59" t="s">
        <v>43</v>
      </c>
      <c r="G107" s="22"/>
    </row>
    <row r="108" spans="2:7" ht="16" x14ac:dyDescent="0.2">
      <c r="B108" s="117"/>
      <c r="C108" s="55" t="s">
        <v>140</v>
      </c>
      <c r="D108" s="47" t="s">
        <v>66</v>
      </c>
      <c r="E108" s="49">
        <v>255.84</v>
      </c>
      <c r="F108" s="47" t="s">
        <v>43</v>
      </c>
      <c r="G108" s="24"/>
    </row>
    <row r="109" spans="2:7" ht="16" x14ac:dyDescent="0.2">
      <c r="B109" s="117"/>
      <c r="C109" s="55" t="s">
        <v>141</v>
      </c>
      <c r="D109" s="47" t="s">
        <v>50</v>
      </c>
      <c r="E109" s="49">
        <v>749.32</v>
      </c>
      <c r="F109" s="47" t="s">
        <v>43</v>
      </c>
      <c r="G109" s="24"/>
    </row>
    <row r="110" spans="2:7" ht="16" x14ac:dyDescent="0.2">
      <c r="B110" s="117"/>
      <c r="C110" s="55" t="s">
        <v>142</v>
      </c>
      <c r="D110" s="47" t="s">
        <v>64</v>
      </c>
      <c r="E110" s="49">
        <v>9000.0040000000008</v>
      </c>
      <c r="F110" s="47" t="s">
        <v>70</v>
      </c>
      <c r="G110" s="24"/>
    </row>
    <row r="111" spans="2:7" ht="16" x14ac:dyDescent="0.2">
      <c r="B111" s="117"/>
      <c r="C111" s="55" t="s">
        <v>143</v>
      </c>
      <c r="D111" s="47" t="s">
        <v>50</v>
      </c>
      <c r="E111" s="49">
        <v>15107.560000000001</v>
      </c>
      <c r="F111" s="47" t="s">
        <v>65</v>
      </c>
      <c r="G111" s="24"/>
    </row>
    <row r="112" spans="2:7" ht="16" x14ac:dyDescent="0.2">
      <c r="B112" s="117"/>
      <c r="C112" s="55" t="s">
        <v>144</v>
      </c>
      <c r="D112" s="47" t="s">
        <v>66</v>
      </c>
      <c r="E112" s="49">
        <v>166.4</v>
      </c>
      <c r="F112" s="47" t="s">
        <v>65</v>
      </c>
      <c r="G112" s="24"/>
    </row>
    <row r="113" spans="2:7" ht="17" thickBot="1" x14ac:dyDescent="0.25">
      <c r="B113" s="118"/>
      <c r="C113" s="65" t="s">
        <v>204</v>
      </c>
      <c r="D113" s="62"/>
      <c r="E113" s="63">
        <f>SUM(E107:E112)</f>
        <v>26914.124000000003</v>
      </c>
      <c r="F113" s="62"/>
      <c r="G113" s="27"/>
    </row>
    <row r="114" spans="2:7" ht="16" thickBot="1" x14ac:dyDescent="0.25">
      <c r="B114" s="95"/>
      <c r="C114" s="96"/>
      <c r="D114" s="96"/>
      <c r="E114" s="96"/>
      <c r="F114" s="96"/>
      <c r="G114" s="97"/>
    </row>
    <row r="115" spans="2:7" x14ac:dyDescent="0.2">
      <c r="B115" s="116" t="s">
        <v>10</v>
      </c>
      <c r="C115" s="79" t="s">
        <v>146</v>
      </c>
      <c r="D115" s="59" t="s">
        <v>63</v>
      </c>
      <c r="E115" s="60">
        <v>676.69</v>
      </c>
      <c r="F115" s="59" t="s">
        <v>70</v>
      </c>
      <c r="G115" s="22"/>
    </row>
    <row r="116" spans="2:7" x14ac:dyDescent="0.2">
      <c r="B116" s="117"/>
      <c r="C116" s="57" t="s">
        <v>147</v>
      </c>
      <c r="D116" s="47" t="s">
        <v>157</v>
      </c>
      <c r="E116" s="49">
        <v>7965</v>
      </c>
      <c r="F116" s="47" t="s">
        <v>65</v>
      </c>
      <c r="G116" s="24"/>
    </row>
    <row r="117" spans="2:7" x14ac:dyDescent="0.2">
      <c r="B117" s="117"/>
      <c r="C117" s="57" t="s">
        <v>148</v>
      </c>
      <c r="D117" s="47" t="s">
        <v>157</v>
      </c>
      <c r="E117" s="49">
        <v>3774</v>
      </c>
      <c r="F117" s="47" t="s">
        <v>70</v>
      </c>
      <c r="G117" s="24"/>
    </row>
    <row r="118" spans="2:7" ht="16" x14ac:dyDescent="0.2">
      <c r="B118" s="117"/>
      <c r="C118" s="57" t="s">
        <v>149</v>
      </c>
      <c r="D118" s="47" t="s">
        <v>50</v>
      </c>
      <c r="E118" s="49">
        <v>250</v>
      </c>
      <c r="F118" s="47" t="s">
        <v>65</v>
      </c>
      <c r="G118" s="24" t="s">
        <v>158</v>
      </c>
    </row>
    <row r="119" spans="2:7" x14ac:dyDescent="0.2">
      <c r="B119" s="117"/>
      <c r="C119" s="57" t="s">
        <v>150</v>
      </c>
      <c r="D119" s="47" t="s">
        <v>50</v>
      </c>
      <c r="E119" s="49">
        <v>105.26300000000001</v>
      </c>
      <c r="F119" s="47" t="s">
        <v>65</v>
      </c>
      <c r="G119" s="24"/>
    </row>
    <row r="120" spans="2:7" x14ac:dyDescent="0.2">
      <c r="B120" s="117"/>
      <c r="C120" s="57" t="s">
        <v>151</v>
      </c>
      <c r="D120" s="47" t="s">
        <v>50</v>
      </c>
      <c r="E120" s="49">
        <v>3679.6019999999999</v>
      </c>
      <c r="F120" s="47" t="s">
        <v>43</v>
      </c>
      <c r="G120" s="24"/>
    </row>
    <row r="121" spans="2:7" x14ac:dyDescent="0.2">
      <c r="B121" s="117"/>
      <c r="C121" s="57" t="s">
        <v>152</v>
      </c>
      <c r="D121" s="47" t="s">
        <v>50</v>
      </c>
      <c r="E121" s="49">
        <v>139</v>
      </c>
      <c r="F121" s="47" t="s">
        <v>43</v>
      </c>
      <c r="G121" s="24"/>
    </row>
    <row r="122" spans="2:7" x14ac:dyDescent="0.2">
      <c r="B122" s="117"/>
      <c r="C122" s="57" t="s">
        <v>153</v>
      </c>
      <c r="D122" s="47" t="s">
        <v>50</v>
      </c>
      <c r="E122" s="49">
        <v>394</v>
      </c>
      <c r="F122" s="47" t="s">
        <v>43</v>
      </c>
      <c r="G122" s="24"/>
    </row>
    <row r="123" spans="2:7" x14ac:dyDescent="0.2">
      <c r="B123" s="117"/>
      <c r="C123" s="57" t="s">
        <v>203</v>
      </c>
      <c r="D123" s="47" t="s">
        <v>64</v>
      </c>
      <c r="E123" s="49">
        <v>2413</v>
      </c>
      <c r="F123" s="47" t="s">
        <v>43</v>
      </c>
      <c r="G123" s="24"/>
    </row>
    <row r="124" spans="2:7" x14ac:dyDescent="0.2">
      <c r="B124" s="117"/>
      <c r="C124" s="57" t="s">
        <v>154</v>
      </c>
      <c r="D124" s="47" t="s">
        <v>53</v>
      </c>
      <c r="E124" s="49"/>
      <c r="F124" s="47" t="s">
        <v>159</v>
      </c>
      <c r="G124" s="24"/>
    </row>
    <row r="125" spans="2:7" x14ac:dyDescent="0.2">
      <c r="B125" s="117"/>
      <c r="C125" s="57" t="s">
        <v>155</v>
      </c>
      <c r="D125" s="47" t="s">
        <v>66</v>
      </c>
      <c r="E125" s="49">
        <v>250</v>
      </c>
      <c r="F125" s="47" t="s">
        <v>65</v>
      </c>
      <c r="G125" s="24"/>
    </row>
    <row r="126" spans="2:7" x14ac:dyDescent="0.2">
      <c r="B126" s="117"/>
      <c r="C126" s="57" t="s">
        <v>156</v>
      </c>
      <c r="D126" s="47" t="s">
        <v>66</v>
      </c>
      <c r="E126" s="49">
        <v>50</v>
      </c>
      <c r="F126" s="47" t="s">
        <v>160</v>
      </c>
      <c r="G126" s="24"/>
    </row>
    <row r="127" spans="2:7" x14ac:dyDescent="0.2">
      <c r="B127" s="117"/>
      <c r="C127" s="57" t="s">
        <v>127</v>
      </c>
      <c r="D127" s="47"/>
      <c r="E127" s="49">
        <v>1221</v>
      </c>
      <c r="F127" s="47"/>
      <c r="G127" s="24"/>
    </row>
    <row r="128" spans="2:7" ht="17" thickBot="1" x14ac:dyDescent="0.25">
      <c r="B128" s="118"/>
      <c r="C128" s="65" t="s">
        <v>204</v>
      </c>
      <c r="D128" s="62"/>
      <c r="E128" s="63">
        <f>SUM(E115:E127)</f>
        <v>20917.555</v>
      </c>
      <c r="F128" s="62"/>
      <c r="G128" s="27"/>
    </row>
    <row r="129" spans="2:7" ht="16" thickBot="1" x14ac:dyDescent="0.25">
      <c r="B129" s="95"/>
      <c r="C129" s="96"/>
      <c r="D129" s="96"/>
      <c r="E129" s="96"/>
      <c r="F129" s="96"/>
      <c r="G129" s="97"/>
    </row>
    <row r="130" spans="2:7" x14ac:dyDescent="0.2">
      <c r="B130" s="104" t="s">
        <v>17</v>
      </c>
      <c r="C130" s="58" t="s">
        <v>161</v>
      </c>
      <c r="D130" s="59" t="s">
        <v>134</v>
      </c>
      <c r="E130" s="60">
        <v>100</v>
      </c>
      <c r="F130" s="59" t="s">
        <v>168</v>
      </c>
      <c r="G130" s="22"/>
    </row>
    <row r="131" spans="2:7" x14ac:dyDescent="0.2">
      <c r="B131" s="105"/>
      <c r="C131" s="50" t="s">
        <v>162</v>
      </c>
      <c r="D131" s="47" t="s">
        <v>37</v>
      </c>
      <c r="E131" s="49">
        <v>800</v>
      </c>
      <c r="F131" s="47" t="s">
        <v>70</v>
      </c>
      <c r="G131" s="24"/>
    </row>
    <row r="132" spans="2:7" x14ac:dyDescent="0.2">
      <c r="B132" s="105"/>
      <c r="C132" s="50" t="s">
        <v>163</v>
      </c>
      <c r="D132" s="47" t="s">
        <v>50</v>
      </c>
      <c r="E132" s="49">
        <v>1500</v>
      </c>
      <c r="F132" s="47" t="s">
        <v>65</v>
      </c>
      <c r="G132" s="24"/>
    </row>
    <row r="133" spans="2:7" x14ac:dyDescent="0.2">
      <c r="B133" s="105"/>
      <c r="C133" s="50" t="s">
        <v>164</v>
      </c>
      <c r="D133" s="47" t="s">
        <v>50</v>
      </c>
      <c r="E133" s="49">
        <v>5700</v>
      </c>
      <c r="F133" s="47" t="s">
        <v>43</v>
      </c>
      <c r="G133" s="24"/>
    </row>
    <row r="134" spans="2:7" x14ac:dyDescent="0.2">
      <c r="B134" s="105"/>
      <c r="C134" s="50" t="s">
        <v>165</v>
      </c>
      <c r="D134" s="47" t="s">
        <v>64</v>
      </c>
      <c r="E134" s="49">
        <v>4200</v>
      </c>
      <c r="F134" s="47" t="s">
        <v>65</v>
      </c>
      <c r="G134" s="24"/>
    </row>
    <row r="135" spans="2:7" x14ac:dyDescent="0.2">
      <c r="B135" s="105"/>
      <c r="C135" s="50" t="s">
        <v>166</v>
      </c>
      <c r="D135" s="47" t="s">
        <v>50</v>
      </c>
      <c r="E135" s="49">
        <v>4500</v>
      </c>
      <c r="F135" s="47" t="s">
        <v>43</v>
      </c>
      <c r="G135" s="24"/>
    </row>
    <row r="136" spans="2:7" x14ac:dyDescent="0.2">
      <c r="B136" s="105"/>
      <c r="C136" s="50" t="s">
        <v>167</v>
      </c>
      <c r="D136" s="47"/>
      <c r="E136" s="49">
        <v>1500</v>
      </c>
      <c r="F136" s="47"/>
      <c r="G136" s="24"/>
    </row>
    <row r="137" spans="2:7" x14ac:dyDescent="0.2">
      <c r="B137" s="105"/>
      <c r="C137" s="50" t="s">
        <v>127</v>
      </c>
      <c r="D137" s="47"/>
      <c r="E137" s="49">
        <v>500</v>
      </c>
      <c r="F137" s="47"/>
      <c r="G137" s="24"/>
    </row>
    <row r="138" spans="2:7" ht="17" thickBot="1" x14ac:dyDescent="0.25">
      <c r="B138" s="106"/>
      <c r="C138" s="65" t="s">
        <v>204</v>
      </c>
      <c r="D138" s="62"/>
      <c r="E138" s="63">
        <f>SUM(E130:E137)</f>
        <v>18800</v>
      </c>
      <c r="F138" s="62"/>
      <c r="G138" s="27"/>
    </row>
    <row r="139" spans="2:7" ht="16" thickBot="1" x14ac:dyDescent="0.25">
      <c r="B139" s="95"/>
      <c r="C139" s="96"/>
      <c r="D139" s="96"/>
      <c r="E139" s="96"/>
      <c r="F139" s="96"/>
      <c r="G139" s="97"/>
    </row>
    <row r="140" spans="2:7" ht="16" x14ac:dyDescent="0.2">
      <c r="B140" s="101" t="s">
        <v>11</v>
      </c>
      <c r="C140" s="73" t="s">
        <v>169</v>
      </c>
      <c r="D140" s="59"/>
      <c r="E140" s="74"/>
      <c r="F140" s="59" t="s">
        <v>177</v>
      </c>
      <c r="G140" s="22"/>
    </row>
    <row r="141" spans="2:7" ht="16" x14ac:dyDescent="0.2">
      <c r="B141" s="102"/>
      <c r="C141" s="51" t="s">
        <v>170</v>
      </c>
      <c r="D141" s="47"/>
      <c r="E141" s="52">
        <v>1000</v>
      </c>
      <c r="F141" s="47" t="s">
        <v>70</v>
      </c>
      <c r="G141" s="24"/>
    </row>
    <row r="142" spans="2:7" ht="16" x14ac:dyDescent="0.2">
      <c r="B142" s="102"/>
      <c r="C142" s="51" t="s">
        <v>171</v>
      </c>
      <c r="D142" s="47" t="s">
        <v>38</v>
      </c>
      <c r="E142" s="52">
        <v>2500</v>
      </c>
      <c r="F142" s="47" t="s">
        <v>70</v>
      </c>
      <c r="G142" s="24"/>
    </row>
    <row r="143" spans="2:7" ht="16" x14ac:dyDescent="0.2">
      <c r="B143" s="102"/>
      <c r="C143" s="51" t="s">
        <v>172</v>
      </c>
      <c r="D143" s="47" t="s">
        <v>63</v>
      </c>
      <c r="E143" s="52">
        <v>2100</v>
      </c>
      <c r="F143" s="47" t="s">
        <v>65</v>
      </c>
      <c r="G143" s="24"/>
    </row>
    <row r="144" spans="2:7" ht="16" x14ac:dyDescent="0.2">
      <c r="B144" s="102"/>
      <c r="C144" s="51" t="s">
        <v>173</v>
      </c>
      <c r="D144" s="47" t="s">
        <v>50</v>
      </c>
      <c r="E144" s="52">
        <v>6000</v>
      </c>
      <c r="F144" s="47" t="s">
        <v>65</v>
      </c>
      <c r="G144" s="24"/>
    </row>
    <row r="145" spans="2:7" ht="16" x14ac:dyDescent="0.2">
      <c r="B145" s="102"/>
      <c r="C145" s="51" t="s">
        <v>174</v>
      </c>
      <c r="D145" s="47" t="s">
        <v>53</v>
      </c>
      <c r="E145" s="52">
        <v>7750</v>
      </c>
      <c r="F145" s="47" t="s">
        <v>65</v>
      </c>
      <c r="G145" s="24"/>
    </row>
    <row r="146" spans="2:7" ht="16" x14ac:dyDescent="0.2">
      <c r="B146" s="102"/>
      <c r="C146" s="51" t="s">
        <v>64</v>
      </c>
      <c r="D146" s="47" t="s">
        <v>64</v>
      </c>
      <c r="E146" s="52">
        <v>1000</v>
      </c>
      <c r="F146" s="47" t="s">
        <v>53</v>
      </c>
      <c r="G146" s="24"/>
    </row>
    <row r="147" spans="2:7" ht="16" x14ac:dyDescent="0.2">
      <c r="B147" s="102"/>
      <c r="C147" s="51" t="s">
        <v>175</v>
      </c>
      <c r="D147" s="47"/>
      <c r="E147" s="52">
        <v>400</v>
      </c>
      <c r="F147" s="47"/>
      <c r="G147" s="24"/>
    </row>
    <row r="148" spans="2:7" ht="16" x14ac:dyDescent="0.2">
      <c r="B148" s="102"/>
      <c r="C148" s="51" t="s">
        <v>176</v>
      </c>
      <c r="D148" s="47"/>
      <c r="E148" s="52">
        <v>1000</v>
      </c>
      <c r="F148" s="47"/>
      <c r="G148" s="24"/>
    </row>
    <row r="149" spans="2:7" ht="16" x14ac:dyDescent="0.2">
      <c r="B149" s="103"/>
      <c r="C149" s="77" t="s">
        <v>204</v>
      </c>
      <c r="D149" s="66"/>
      <c r="E149" s="78">
        <f>SUM(E141:E148)</f>
        <v>21750</v>
      </c>
      <c r="F149" s="66"/>
      <c r="G149" s="86"/>
    </row>
    <row r="150" spans="2:7" ht="16" thickBot="1" x14ac:dyDescent="0.25">
      <c r="B150" s="98"/>
      <c r="C150" s="99"/>
      <c r="D150" s="99"/>
      <c r="E150" s="99"/>
      <c r="F150" s="99"/>
      <c r="G150" s="100"/>
    </row>
    <row r="151" spans="2:7" ht="16" x14ac:dyDescent="0.2">
      <c r="B151" s="104" t="s">
        <v>21</v>
      </c>
      <c r="C151" s="64" t="str">
        <f>'[1]Ames ST'!Title</f>
        <v>Ames Stew (FY2022) NEPA: Kraus</v>
      </c>
      <c r="D151" s="59" t="s">
        <v>63</v>
      </c>
      <c r="E151" s="60">
        <v>8800</v>
      </c>
      <c r="F151" s="59" t="s">
        <v>65</v>
      </c>
      <c r="G151" s="22"/>
    </row>
    <row r="152" spans="2:7" ht="16" x14ac:dyDescent="0.2">
      <c r="B152" s="105"/>
      <c r="C152" s="54" t="str">
        <f>'[1]Corn Stew'!Title</f>
        <v>Corn- Stew</v>
      </c>
      <c r="D152" s="47" t="s">
        <v>63</v>
      </c>
      <c r="E152" s="49">
        <v>11890</v>
      </c>
      <c r="F152" s="47" t="s">
        <v>65</v>
      </c>
      <c r="G152" s="24"/>
    </row>
    <row r="153" spans="2:7" ht="16" x14ac:dyDescent="0.2">
      <c r="B153" s="105"/>
      <c r="C153" s="53" t="str">
        <f>'[1]Pop GNA'!Title</f>
        <v>Pop  GNA (Middle Wind)</v>
      </c>
      <c r="D153" s="47" t="s">
        <v>64</v>
      </c>
      <c r="E153" s="49">
        <v>1500</v>
      </c>
      <c r="F153" s="47" t="s">
        <v>65</v>
      </c>
      <c r="G153" s="24"/>
    </row>
    <row r="154" spans="2:7" ht="16" x14ac:dyDescent="0.2">
      <c r="B154" s="105"/>
      <c r="C154" s="53" t="str">
        <f>'[1]Falls Stew'!Title</f>
        <v xml:space="preserve"> Falls Stew(FY2022) NEPA: Middle Wind</v>
      </c>
      <c r="D154" s="47" t="s">
        <v>63</v>
      </c>
      <c r="E154" s="49">
        <v>3550</v>
      </c>
      <c r="F154" s="47" t="s">
        <v>43</v>
      </c>
      <c r="G154" s="24"/>
    </row>
    <row r="155" spans="2:7" ht="16" x14ac:dyDescent="0.2">
      <c r="B155" s="105"/>
      <c r="C155" s="53" t="str">
        <f>'[1]10Mile-Stew'!Title</f>
        <v>10 mile - Stew (Middle Wind)</v>
      </c>
      <c r="D155" s="47" t="s">
        <v>63</v>
      </c>
      <c r="E155" s="49">
        <v>7800</v>
      </c>
      <c r="F155" s="47" t="s">
        <v>65</v>
      </c>
      <c r="G155" s="24"/>
    </row>
    <row r="156" spans="2:7" ht="16" x14ac:dyDescent="0.2">
      <c r="B156" s="105"/>
      <c r="C156" s="53" t="str">
        <f>'[1]Kidd-Stew'!Title</f>
        <v>Kidd #1-TS/Stew -Yellowjacket</v>
      </c>
      <c r="D156" s="47" t="s">
        <v>63</v>
      </c>
      <c r="E156" s="49"/>
      <c r="F156" s="47"/>
      <c r="G156" s="24" t="s">
        <v>180</v>
      </c>
    </row>
    <row r="157" spans="2:7" ht="16" x14ac:dyDescent="0.2">
      <c r="B157" s="105"/>
      <c r="C157" s="53" t="str">
        <f>'[1]Laser-TS'!Title</f>
        <v>Laser TS -(Yellow Jacket) Pipeline</v>
      </c>
      <c r="D157" s="47" t="s">
        <v>63</v>
      </c>
      <c r="E157" s="49"/>
      <c r="F157" s="47"/>
      <c r="G157" s="24" t="s">
        <v>180</v>
      </c>
    </row>
    <row r="158" spans="2:7" ht="16" x14ac:dyDescent="0.2">
      <c r="B158" s="105"/>
      <c r="C158" s="54" t="str">
        <f>'[1]Horse TS'!Title</f>
        <v>Horse TS (Pipeline, Nisqually NEPA) -FY23??</v>
      </c>
      <c r="D158" s="47" t="s">
        <v>50</v>
      </c>
      <c r="E158" s="49">
        <v>500</v>
      </c>
      <c r="F158" s="47" t="s">
        <v>53</v>
      </c>
      <c r="G158" s="24"/>
    </row>
    <row r="159" spans="2:7" ht="16" x14ac:dyDescent="0.2">
      <c r="B159" s="105"/>
      <c r="C159" s="55" t="s">
        <v>178</v>
      </c>
      <c r="D159" s="47"/>
      <c r="E159" s="49">
        <v>2000</v>
      </c>
      <c r="F159" s="47"/>
      <c r="G159" s="24"/>
    </row>
    <row r="160" spans="2:7" ht="16" x14ac:dyDescent="0.2">
      <c r="B160" s="105"/>
      <c r="C160" s="55" t="s">
        <v>179</v>
      </c>
      <c r="D160" s="47"/>
      <c r="E160" s="49">
        <v>100</v>
      </c>
      <c r="F160" s="47"/>
      <c r="G160" s="24"/>
    </row>
    <row r="161" spans="2:7" ht="17" thickBot="1" x14ac:dyDescent="0.25">
      <c r="B161" s="106"/>
      <c r="C161" s="65" t="s">
        <v>204</v>
      </c>
      <c r="D161" s="62"/>
      <c r="E161" s="63">
        <f>SUM(E151:E160)</f>
        <v>36140</v>
      </c>
      <c r="F161" s="62"/>
      <c r="G161" s="27"/>
    </row>
    <row r="162" spans="2:7" ht="16" thickBot="1" x14ac:dyDescent="0.25">
      <c r="B162" s="110"/>
      <c r="C162" s="111"/>
      <c r="D162" s="111"/>
      <c r="E162" s="111"/>
      <c r="F162" s="111"/>
      <c r="G162" s="112"/>
    </row>
    <row r="163" spans="2:7" x14ac:dyDescent="0.2">
      <c r="B163" s="104" t="s">
        <v>12</v>
      </c>
      <c r="C163" s="58" t="s">
        <v>200</v>
      </c>
      <c r="D163" s="59" t="s">
        <v>134</v>
      </c>
      <c r="E163" s="60">
        <v>1960</v>
      </c>
      <c r="F163" s="59" t="s">
        <v>43</v>
      </c>
      <c r="G163" s="22"/>
    </row>
    <row r="164" spans="2:7" x14ac:dyDescent="0.2">
      <c r="B164" s="105"/>
      <c r="C164" s="50" t="s">
        <v>137</v>
      </c>
      <c r="D164" s="56" t="s">
        <v>134</v>
      </c>
      <c r="E164" s="49">
        <v>1750</v>
      </c>
      <c r="F164" s="47" t="s">
        <v>70</v>
      </c>
      <c r="G164" s="24"/>
    </row>
    <row r="165" spans="2:7" x14ac:dyDescent="0.2">
      <c r="B165" s="105"/>
      <c r="C165" s="50" t="s">
        <v>138</v>
      </c>
      <c r="D165" s="47" t="s">
        <v>139</v>
      </c>
      <c r="E165" s="49">
        <v>127</v>
      </c>
      <c r="F165" s="47" t="s">
        <v>70</v>
      </c>
      <c r="G165" s="24"/>
    </row>
    <row r="166" spans="2:7" x14ac:dyDescent="0.2">
      <c r="B166" s="105"/>
      <c r="C166" s="50" t="s">
        <v>133</v>
      </c>
      <c r="D166" s="47" t="s">
        <v>135</v>
      </c>
      <c r="E166" s="49">
        <v>125</v>
      </c>
      <c r="F166" s="47"/>
      <c r="G166" s="24"/>
    </row>
    <row r="167" spans="2:7" ht="16" thickBot="1" x14ac:dyDescent="0.25">
      <c r="B167" s="106"/>
      <c r="C167" s="61" t="s">
        <v>204</v>
      </c>
      <c r="D167" s="62"/>
      <c r="E167" s="63">
        <f>SUM(E163:E166)</f>
        <v>3962</v>
      </c>
      <c r="F167" s="62"/>
      <c r="G167" s="27"/>
    </row>
    <row r="168" spans="2:7" ht="16" thickBot="1" x14ac:dyDescent="0.25">
      <c r="B168" s="43"/>
      <c r="C168" s="42"/>
      <c r="E168" s="80"/>
      <c r="G168" s="87"/>
    </row>
    <row r="169" spans="2:7" ht="16" thickBot="1" x14ac:dyDescent="0.25">
      <c r="B169" s="81"/>
      <c r="C169" s="82" t="s">
        <v>204</v>
      </c>
      <c r="D169" s="83"/>
      <c r="E169" s="84">
        <f>SUM(E167,E161,E149,E138,E128,E113,E105,E97,E84,E67,E55,E44,E34,E29,E21,E12)</f>
        <v>649560.679</v>
      </c>
      <c r="F169" s="83"/>
      <c r="G169" s="88"/>
    </row>
  </sheetData>
  <mergeCells count="32">
    <mergeCell ref="G16:G17"/>
    <mergeCell ref="B14:B21"/>
    <mergeCell ref="B23:B29"/>
    <mergeCell ref="B31:B34"/>
    <mergeCell ref="B57:B67"/>
    <mergeCell ref="B69:B84"/>
    <mergeCell ref="B86:B97"/>
    <mergeCell ref="B99:B105"/>
    <mergeCell ref="B85:G85"/>
    <mergeCell ref="B98:G98"/>
    <mergeCell ref="B163:B167"/>
    <mergeCell ref="B3:B12"/>
    <mergeCell ref="B162:G162"/>
    <mergeCell ref="B13:G13"/>
    <mergeCell ref="B22:G22"/>
    <mergeCell ref="B30:G30"/>
    <mergeCell ref="B35:G35"/>
    <mergeCell ref="B45:G45"/>
    <mergeCell ref="B56:G56"/>
    <mergeCell ref="B68:G68"/>
    <mergeCell ref="B107:B113"/>
    <mergeCell ref="B115:B128"/>
    <mergeCell ref="B130:B138"/>
    <mergeCell ref="B151:B161"/>
    <mergeCell ref="B36:B44"/>
    <mergeCell ref="B46:B55"/>
    <mergeCell ref="B106:G106"/>
    <mergeCell ref="B114:G114"/>
    <mergeCell ref="B129:G129"/>
    <mergeCell ref="B139:G139"/>
    <mergeCell ref="B150:G150"/>
    <mergeCell ref="B140:B149"/>
  </mergeCells>
  <phoneticPr fontId="6" type="noConversion"/>
  <dataValidations count="2">
    <dataValidation allowBlank="1" showInputMessage="1" showErrorMessage="1" prompt="Enter Task in this column under this heading. Use heading filters to find specific entry" sqref="C23 C152 C154" xr:uid="{42BDFBFC-1849-434D-BE80-2DB79BB05241}"/>
    <dataValidation allowBlank="1" showInputMessage="1" showErrorMessage="1" prompt="Select Status in this column under this heading.  Press ALT+DOWN ARROW to open the drop-down list, then ENTER to make selection" sqref="E23" xr:uid="{A1C43D81-404C-445A-B0D4-1AA8192AF7D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23 RO 3rd qtr analysis</vt:lpstr>
      <vt:lpstr>Sale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Burke, Eric B -FS</dc:creator>
  <cp:lastModifiedBy>Ryan Talbott</cp:lastModifiedBy>
  <dcterms:created xsi:type="dcterms:W3CDTF">2023-05-09T17:14:20Z</dcterms:created>
  <dcterms:modified xsi:type="dcterms:W3CDTF">2025-03-17T14:19:24Z</dcterms:modified>
</cp:coreProperties>
</file>